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0"/>
  </bookViews>
  <sheets>
    <sheet name="Overview" sheetId="1" r:id="rId1"/>
    <sheet name="pg.411 data" sheetId="2" r:id="rId2"/>
    <sheet name="ANOVA output" sheetId="3" r:id="rId3"/>
    <sheet name="Example" sheetId="4" r:id="rId4"/>
    <sheet name="Ex. Graph 1 " sheetId="5" r:id="rId5"/>
    <sheet name="Single Factor output" sheetId="6" r:id="rId6"/>
    <sheet name="Ex. Graph 2" sheetId="7" r:id="rId7"/>
    <sheet name="JMP 1" sheetId="8" r:id="rId8"/>
    <sheet name="JMP 2" sheetId="9" r:id="rId9"/>
    <sheet name="Simulation Graph" sheetId="10" r:id="rId10"/>
    <sheet name="Simulation ANOVA" sheetId="11" r:id="rId11"/>
    <sheet name="2 Factor Example" sheetId="12" r:id="rId12"/>
    <sheet name="2 factor graph" sheetId="13" r:id="rId13"/>
    <sheet name="2 factor output" sheetId="14" r:id="rId14"/>
    <sheet name="Testing Procedures 2nd Ed." sheetId="15" r:id="rId15"/>
  </sheets>
  <definedNames>
    <definedName name="_xlfn.CHISQ.DIST" hidden="1">#NAME?</definedName>
    <definedName name="_xlfn.CHISQ.DIST.RT" hidden="1">#NAME?</definedName>
    <definedName name="_xlfn.CHISQ.INV" hidden="1">#NAME?</definedName>
    <definedName name="_xlfn.CHISQ.INV.RT" hidden="1">#NAME?</definedName>
    <definedName name="_xlfn.CHISQ.TEST" hidden="1">#NAME?</definedName>
    <definedName name="_xlfn.F.DIST" hidden="1">#NAME?</definedName>
    <definedName name="_xlfn.F.DIST.RT" hidden="1">#NAME?</definedName>
    <definedName name="_xlfn.F.INV" hidden="1">#NAME?</definedName>
    <definedName name="_xlfn.F.INV.RT" hidden="1">#NAME?</definedName>
    <definedName name="_xlfn.NORM.DIST" hidden="1">#NAME?</definedName>
    <definedName name="_xlfn.NORM.INV" hidden="1">#NAME?</definedName>
    <definedName name="_xlfn.NORM.S.DIST" hidden="1">#NAME?</definedName>
    <definedName name="_xlfn.NORM.S.INV" hidden="1">#NAME?</definedName>
    <definedName name="_xlfn.T.DIST" hidden="1">#NAME?</definedName>
    <definedName name="_xlfn.T.DIST.2T" hidden="1">#NAME?</definedName>
    <definedName name="_xlfn.T.DIST.RT" hidden="1">#NAME?</definedName>
    <definedName name="_xlfn.T.INV" hidden="1">#NAME?</definedName>
    <definedName name="_xlfn.T.INV.2T" hidden="1">#NAME?</definedName>
  </definedNames>
  <calcPr fullCalcOnLoad="1"/>
</workbook>
</file>

<file path=xl/comments12.xml><?xml version="1.0" encoding="utf-8"?>
<comments xmlns="http://schemas.openxmlformats.org/spreadsheetml/2006/main">
  <authors>
    <author>LENOVO USER</author>
  </authors>
  <commentList>
    <comment ref="A3" authorId="0">
      <text>
        <r>
          <rPr>
            <sz val="12"/>
            <rFont val="Tahoma"/>
            <family val="2"/>
          </rPr>
          <t>Each of the five properties is assessed by each of the three appraisers.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<sst xmlns="http://schemas.openxmlformats.org/spreadsheetml/2006/main" count="412" uniqueCount="221">
  <si>
    <t>Group</t>
  </si>
  <si>
    <t>Mean</t>
  </si>
  <si>
    <t>Variance</t>
  </si>
  <si>
    <t>Data</t>
  </si>
  <si>
    <t>Do not change these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</si>
  <si>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</si>
  <si>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</si>
  <si>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</si>
  <si>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</si>
  <si>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</si>
  <si>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</si>
  <si>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</si>
  <si>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</si>
  <si>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</si>
  <si>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</si>
  <si>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</si>
  <si>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 xml:space="preserve"> </t>
  </si>
  <si>
    <r>
      <t>Total</t>
    </r>
    <r>
      <rPr>
        <sz val="10"/>
        <rFont val="Arial"/>
        <family val="2"/>
      </rPr>
      <t xml:space="preserve"> (n=40)</t>
    </r>
  </si>
  <si>
    <t>Sample Mean</t>
  </si>
  <si>
    <t>Sample SST</t>
  </si>
  <si>
    <t>Pooled Variance</t>
  </si>
  <si>
    <t>Sample Variance</t>
  </si>
  <si>
    <r>
      <t xml:space="preserve">SSTR </t>
    </r>
    <r>
      <rPr>
        <sz val="10"/>
        <rFont val="Arial"/>
        <family val="2"/>
      </rPr>
      <t>component</t>
    </r>
  </si>
  <si>
    <t>n</t>
  </si>
  <si>
    <t>p-value =</t>
  </si>
  <si>
    <t xml:space="preserve">ANOVA </t>
  </si>
  <si>
    <t>Error</t>
  </si>
  <si>
    <t xml:space="preserve">This is a simulation showing how data and statistics vary due to random selection of data.   </t>
  </si>
  <si>
    <t>A random sample of 10 values is selected from each group.</t>
  </si>
  <si>
    <t>Push the F9 key to generate a new sample</t>
  </si>
  <si>
    <t>Group Mean</t>
  </si>
  <si>
    <t>Group 1, value 1</t>
  </si>
  <si>
    <t>Group 1, value 2</t>
  </si>
  <si>
    <t>Group 1, value 3</t>
  </si>
  <si>
    <t>Group 1, value 4</t>
  </si>
  <si>
    <t>Group 1, value 5</t>
  </si>
  <si>
    <t>Group 1, value 6</t>
  </si>
  <si>
    <t>Group 1, value 7</t>
  </si>
  <si>
    <t>Group 1, value 8</t>
  </si>
  <si>
    <t>Group 1, value 9</t>
  </si>
  <si>
    <t>Group 1, value 10</t>
  </si>
  <si>
    <t>Group 2, value 1</t>
  </si>
  <si>
    <t>Group 2, value 2</t>
  </si>
  <si>
    <t>Group 2, value 3</t>
  </si>
  <si>
    <t>Group 2, value 4</t>
  </si>
  <si>
    <t>Group 2, value 5</t>
  </si>
  <si>
    <t>Group 2, value 6</t>
  </si>
  <si>
    <t>Group 2, value 7</t>
  </si>
  <si>
    <t>Group 2, value 8</t>
  </si>
  <si>
    <t>Group 2, value 9</t>
  </si>
  <si>
    <t>Group 2, value 10</t>
  </si>
  <si>
    <t>Group 3, value 1</t>
  </si>
  <si>
    <t>Group 3, value 2</t>
  </si>
  <si>
    <t>Group 3, value 3</t>
  </si>
  <si>
    <t>Group 3, value 4</t>
  </si>
  <si>
    <t>Group 3, value 5</t>
  </si>
  <si>
    <t>Group 3, value 6</t>
  </si>
  <si>
    <t>Group 3, value 7</t>
  </si>
  <si>
    <t>Group 3, value 8</t>
  </si>
  <si>
    <t>Group 3, value 9</t>
  </si>
  <si>
    <t>Group 3, value 10</t>
  </si>
  <si>
    <t>Group 4, value 1</t>
  </si>
  <si>
    <t>Group 4, value 2</t>
  </si>
  <si>
    <t>Group 4, value 3</t>
  </si>
  <si>
    <t>Group 4, value 4</t>
  </si>
  <si>
    <t>Group 4, value 5</t>
  </si>
  <si>
    <t>Group 4, value 6</t>
  </si>
  <si>
    <t>Group 4, value 7</t>
  </si>
  <si>
    <t>Group 4, value 8</t>
  </si>
  <si>
    <t>Group 4, value 9</t>
  </si>
  <si>
    <t>Group 4, value 10</t>
  </si>
  <si>
    <t>Group 1, mean</t>
  </si>
  <si>
    <t>Group 2, mean</t>
  </si>
  <si>
    <t>Group 3, mean</t>
  </si>
  <si>
    <t>Group 4, mean</t>
  </si>
  <si>
    <t>Group 1</t>
  </si>
  <si>
    <t>Group 2</t>
  </si>
  <si>
    <t>Group 3</t>
  </si>
  <si>
    <t>Group 4</t>
  </si>
  <si>
    <t>Anova: Single Factor</t>
  </si>
  <si>
    <t>SUMMARY</t>
  </si>
  <si>
    <t>Groups</t>
  </si>
  <si>
    <t>Count</t>
  </si>
  <si>
    <t>Sum</t>
  </si>
  <si>
    <t>Average</t>
  </si>
  <si>
    <t>Observation 1</t>
  </si>
  <si>
    <t>Observation 2</t>
  </si>
  <si>
    <t>Observation 3</t>
  </si>
  <si>
    <t>Observation 4</t>
  </si>
  <si>
    <t>Observation 5</t>
  </si>
  <si>
    <t>Observation 6</t>
  </si>
  <si>
    <t>Observation 7</t>
  </si>
  <si>
    <t>Observation 8</t>
  </si>
  <si>
    <t>Observation 9</t>
  </si>
  <si>
    <t>Observation 10</t>
  </si>
  <si>
    <t xml:space="preserve"> Means and Variances can be changed to see what effect the change has on the data &amp; p-value.</t>
  </si>
  <si>
    <r>
      <rPr>
        <sz val="10"/>
        <color indexed="10"/>
        <rFont val="Calibri"/>
        <family val="2"/>
      </rPr>
      <t>←</t>
    </r>
    <r>
      <rPr>
        <sz val="10"/>
        <color indexed="10"/>
        <rFont val="Arial"/>
        <family val="2"/>
      </rPr>
      <t xml:space="preserve"> Change these</t>
    </r>
  </si>
  <si>
    <t>Suppose these data are for three appraisers (A, B &amp; C) of properties in a neighborhood with similar properties</t>
  </si>
  <si>
    <t>For this analysis we will assume that the properties and the appraiser's assessments are all independent of one another.</t>
  </si>
  <si>
    <t>Appraiser A</t>
  </si>
  <si>
    <t>Appraiser B</t>
  </si>
  <si>
    <t>Appraiser C</t>
  </si>
  <si>
    <t>Assessments have been rounded to thousands of dollars.</t>
  </si>
  <si>
    <t>The goal is to test to see if the mean of assessed values is the same for all three appraisers</t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</si>
  <si>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μ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B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C</t>
    </r>
  </si>
  <si>
    <r>
      <t>H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At least one of the means is different</t>
    </r>
  </si>
  <si>
    <r>
      <t xml:space="preserve">The hypothesis to the left will be tested with </t>
    </r>
    <r>
      <rPr>
        <b/>
        <sz val="12"/>
        <color indexed="12"/>
        <rFont val="Arial"/>
        <family val="2"/>
      </rPr>
      <t>α=.05</t>
    </r>
  </si>
  <si>
    <t>An X-Y Scatter in Excel can be used to graphically display the Appraiser data.</t>
  </si>
  <si>
    <r>
      <t xml:space="preserve">To do so the data need to be laid out properly with </t>
    </r>
    <r>
      <rPr>
        <b/>
        <sz val="10"/>
        <rFont val="Arial"/>
        <family val="2"/>
      </rPr>
      <t>numerical values for both X &amp; Y</t>
    </r>
    <r>
      <rPr>
        <sz val="10"/>
        <rFont val="Arial"/>
        <family val="2"/>
      </rPr>
      <t xml:space="preserve">.  </t>
    </r>
  </si>
  <si>
    <t>Appraiser</t>
  </si>
  <si>
    <t xml:space="preserve">Value </t>
  </si>
  <si>
    <t xml:space="preserve">In 1-Way ANOVA one variable is the factor (appraiser for this example). </t>
  </si>
  <si>
    <t>The factor may not have a numerical value (A, B &amp; C for appraisers).</t>
  </si>
  <si>
    <t>One solution is to assign numbers to factor groups (1=A, 2=B &amp; 3=C)</t>
  </si>
  <si>
    <t>Below numbers for appraisers is X and appraised value is Y</t>
  </si>
  <si>
    <t xml:space="preserve">The method here includes the average for each group and a legend with each group labeled. </t>
  </si>
  <si>
    <t xml:space="preserve">The values to be displayed are placed on the X axis.  </t>
  </si>
  <si>
    <t>Numbers for the factor groups  are used for Y (1=A, 2=B &amp; 3=C)</t>
  </si>
  <si>
    <t xml:space="preserve">The numbers for group means have .15 added to set them apart slightly from the data.  </t>
  </si>
  <si>
    <t>Property 1</t>
  </si>
  <si>
    <t>Property 2</t>
  </si>
  <si>
    <t>Property 3</t>
  </si>
  <si>
    <t>Property 4</t>
  </si>
  <si>
    <t>Property 5</t>
  </si>
  <si>
    <t xml:space="preserve">For this analysis the are three appraisers (A, B, C) assessing five properties (numbered 1, 2, 3, 4 &amp; 5)  </t>
  </si>
  <si>
    <t>We have two factors: appraisers &amp; properties with one observation per combination of appraiser and property</t>
  </si>
  <si>
    <t>There is no repetition of observations for each combination of factors.</t>
  </si>
  <si>
    <t>Anova: Two-Factor Without Replication</t>
  </si>
  <si>
    <t>Rows</t>
  </si>
  <si>
    <t>Columns</t>
  </si>
  <si>
    <t>Properties</t>
  </si>
  <si>
    <t>Appraisers</t>
  </si>
  <si>
    <r>
      <t>H</t>
    </r>
    <r>
      <rPr>
        <b/>
        <vertAlign val="subscript"/>
        <sz val="12"/>
        <color indexed="60"/>
        <rFont val="Arial"/>
        <family val="2"/>
      </rPr>
      <t>0</t>
    </r>
    <r>
      <rPr>
        <b/>
        <sz val="12"/>
        <color indexed="60"/>
        <rFont val="Arial"/>
        <family val="2"/>
      </rPr>
      <t>: μ</t>
    </r>
    <r>
      <rPr>
        <b/>
        <vertAlign val="subscript"/>
        <sz val="12"/>
        <color indexed="60"/>
        <rFont val="Arial"/>
        <family val="2"/>
      </rPr>
      <t>1</t>
    </r>
    <r>
      <rPr>
        <b/>
        <sz val="12"/>
        <color indexed="60"/>
        <rFont val="Arial"/>
        <family val="2"/>
      </rPr>
      <t xml:space="preserve"> = μ</t>
    </r>
    <r>
      <rPr>
        <b/>
        <vertAlign val="subscript"/>
        <sz val="12"/>
        <color indexed="60"/>
        <rFont val="Arial"/>
        <family val="2"/>
      </rPr>
      <t>2</t>
    </r>
    <r>
      <rPr>
        <b/>
        <sz val="12"/>
        <color indexed="60"/>
        <rFont val="Arial"/>
        <family val="2"/>
      </rPr>
      <t xml:space="preserve"> = μ</t>
    </r>
    <r>
      <rPr>
        <b/>
        <vertAlign val="subscript"/>
        <sz val="12"/>
        <color indexed="60"/>
        <rFont val="Arial"/>
        <family val="2"/>
      </rPr>
      <t xml:space="preserve">3 </t>
    </r>
    <r>
      <rPr>
        <b/>
        <sz val="12"/>
        <color indexed="60"/>
        <rFont val="Arial"/>
        <family val="2"/>
      </rPr>
      <t>= μ</t>
    </r>
    <r>
      <rPr>
        <b/>
        <vertAlign val="subscript"/>
        <sz val="12"/>
        <color indexed="60"/>
        <rFont val="Arial"/>
        <family val="2"/>
      </rPr>
      <t>4</t>
    </r>
    <r>
      <rPr>
        <b/>
        <sz val="12"/>
        <color indexed="60"/>
        <rFont val="Arial"/>
        <family val="2"/>
      </rPr>
      <t xml:space="preserve"> = μ</t>
    </r>
    <r>
      <rPr>
        <b/>
        <vertAlign val="subscript"/>
        <sz val="12"/>
        <color indexed="60"/>
        <rFont val="Arial"/>
        <family val="2"/>
      </rPr>
      <t>5</t>
    </r>
  </si>
  <si>
    <r>
      <t>H</t>
    </r>
    <r>
      <rPr>
        <b/>
        <vertAlign val="subscript"/>
        <sz val="12"/>
        <color indexed="60"/>
        <rFont val="Arial"/>
        <family val="2"/>
      </rPr>
      <t>A</t>
    </r>
    <r>
      <rPr>
        <b/>
        <sz val="12"/>
        <color indexed="60"/>
        <rFont val="Arial"/>
        <family val="2"/>
      </rPr>
      <t>: At least one of the means is different</t>
    </r>
  </si>
  <si>
    <t>p-value for the above test is .002721 Null is Rejected.</t>
  </si>
  <si>
    <t>p-value for the above test is .001764 Null is Rejected.</t>
  </si>
  <si>
    <t>Property</t>
  </si>
  <si>
    <t>Price offered for a used camera ($)</t>
  </si>
  <si>
    <t>obs. #</t>
  </si>
  <si>
    <t>Buying from a Friend</t>
  </si>
  <si>
    <t>Buying from a Stranger</t>
  </si>
  <si>
    <r>
      <t xml:space="preserve">Buying from a </t>
    </r>
    <r>
      <rPr>
        <sz val="12"/>
        <rFont val="Arial"/>
        <family val="2"/>
      </rPr>
      <t>Friend</t>
    </r>
  </si>
  <si>
    <r>
      <t xml:space="preserve">Buying from a </t>
    </r>
    <r>
      <rPr>
        <sz val="12"/>
        <rFont val="Arial"/>
        <family val="2"/>
      </rPr>
      <t>Stranger</t>
    </r>
  </si>
  <si>
    <t>t-Test: Two-Sample Assuming Equal Variances</t>
  </si>
  <si>
    <t>Observations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</si>
  <si>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</si>
  <si>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</si>
  <si>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</si>
  <si>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</si>
  <si>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</si>
  <si>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</si>
  <si>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 xml:space="preserve">Fail to Reject the Null since the p-value = .096281 &gt; .05 = alpha  </t>
  </si>
  <si>
    <t>Data found on page 411</t>
  </si>
  <si>
    <t>Excel Input data</t>
  </si>
  <si>
    <t>JMP Input data</t>
  </si>
  <si>
    <t>Select A3 through B18</t>
  </si>
  <si>
    <t>Select JMP tab, Preferences &amp; enter as shown below.</t>
  </si>
  <si>
    <t>Select Fit Y by X as JMP analysis procedure &amp; enter as shown below.</t>
  </si>
  <si>
    <t>Click on red triangle to get menu and select Means/Anova. Output to right.</t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</si>
  <si>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μ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B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C</t>
    </r>
  </si>
  <si>
    <r>
      <t>H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At least one of the means is different</t>
    </r>
  </si>
  <si>
    <t>Alpha =.05</t>
  </si>
  <si>
    <t>Reject the Null</t>
  </si>
  <si>
    <t>Alpha = .05</t>
  </si>
  <si>
    <t>Fail to Reject the Null</t>
  </si>
  <si>
    <t>Alpha = .1</t>
  </si>
  <si>
    <t>Columns(Appraisers)</t>
  </si>
  <si>
    <t>Rows (Property)</t>
  </si>
  <si>
    <t>1-tail upper</t>
  </si>
  <si>
    <r>
      <rPr>
        <b/>
        <sz val="14"/>
        <color indexed="8"/>
        <rFont val="Calibri"/>
        <family val="2"/>
      </rPr>
      <t>χ</t>
    </r>
    <r>
      <rPr>
        <b/>
        <vertAlign val="superscript"/>
        <sz val="14"/>
        <color indexed="8"/>
        <rFont val="Times New Roman"/>
        <family val="1"/>
      </rPr>
      <t>2</t>
    </r>
  </si>
  <si>
    <r>
      <t xml:space="preserve"> </t>
    </r>
    <r>
      <rPr>
        <sz val="11"/>
        <color indexed="8"/>
        <rFont val="Times New Roman"/>
        <family val="1"/>
      </rPr>
      <t>(</t>
    </r>
    <r>
      <rPr>
        <i/>
        <sz val="11"/>
        <color indexed="8"/>
        <rFont val="Times New Roman"/>
        <family val="1"/>
      </rPr>
      <t>Bivariate Logistic Regression</t>
    </r>
    <r>
      <rPr>
        <sz val="11"/>
        <color indexed="8"/>
        <rFont val="Times New Roman"/>
        <family val="1"/>
      </rPr>
      <t>)</t>
    </r>
    <r>
      <rPr>
        <b/>
        <sz val="10"/>
        <color indexed="60"/>
        <rFont val="Times New Roman"/>
        <family val="1"/>
      </rPr>
      <t xml:space="preserve"> 
[Fit Y by X] or {Fit Model] </t>
    </r>
  </si>
  <si>
    <r>
      <rPr>
        <sz val="12"/>
        <color indexed="8"/>
        <rFont val="Times New Roman"/>
        <family val="1"/>
      </rPr>
      <t>Coeff.</t>
    </r>
    <r>
      <rPr>
        <b/>
        <sz val="10"/>
        <color indexed="8"/>
        <rFont val="Times New Roman"/>
        <family val="1"/>
      </rPr>
      <t xml:space="preserve"> (1 Dichotomous vs. k Independent Variables)</t>
    </r>
  </si>
  <si>
    <r>
      <t>XII. (</t>
    </r>
    <r>
      <rPr>
        <b/>
        <sz val="8"/>
        <color indexed="8"/>
        <rFont val="Times New Roman"/>
        <family val="1"/>
      </rPr>
      <t>18.6, pg 595</t>
    </r>
    <r>
      <rPr>
        <b/>
        <sz val="12"/>
        <color indexed="8"/>
        <rFont val="Times New Roman"/>
        <family val="1"/>
      </rPr>
      <t xml:space="preserve">)  </t>
    </r>
  </si>
  <si>
    <r>
      <t>1-tail upper &amp; H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dependent</t>
    </r>
  </si>
  <si>
    <t>F &amp; t</t>
  </si>
  <si>
    <r>
      <t xml:space="preserve">Regression </t>
    </r>
    <r>
      <rPr>
        <sz val="11"/>
        <color indexed="8"/>
        <rFont val="Times New Roman"/>
        <family val="1"/>
      </rPr>
      <t>(</t>
    </r>
    <r>
      <rPr>
        <i/>
        <sz val="11"/>
        <color indexed="8"/>
        <rFont val="Times New Roman"/>
        <family val="1"/>
      </rPr>
      <t>Multiple Regression</t>
    </r>
    <r>
      <rPr>
        <sz val="11"/>
        <color indexed="8"/>
        <rFont val="Times New Roman"/>
        <family val="1"/>
      </rPr>
      <t>)</t>
    </r>
    <r>
      <rPr>
        <b/>
        <sz val="11"/>
        <color indexed="8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>[Fit Model]</t>
    </r>
  </si>
  <si>
    <r>
      <t xml:space="preserve">Slopes </t>
    </r>
    <r>
      <rPr>
        <b/>
        <sz val="10"/>
        <color indexed="8"/>
        <rFont val="Times New Roman"/>
        <family val="1"/>
      </rPr>
      <t>(1 Quantitative vs. k Independent Variables)</t>
    </r>
  </si>
  <si>
    <r>
      <t>XI. (</t>
    </r>
    <r>
      <rPr>
        <b/>
        <sz val="8"/>
        <color indexed="8"/>
        <rFont val="Times New Roman"/>
        <family val="1"/>
      </rPr>
      <t>18.4, pg 591</t>
    </r>
    <r>
      <rPr>
        <b/>
        <sz val="12"/>
        <color indexed="8"/>
        <rFont val="Times New Roman"/>
        <family val="1"/>
      </rPr>
      <t xml:space="preserve">)  </t>
    </r>
  </si>
  <si>
    <r>
      <t>Depends on H</t>
    </r>
    <r>
      <rPr>
        <vertAlign val="subscript"/>
        <sz val="11"/>
        <color indexed="8"/>
        <rFont val="Calibri"/>
        <family val="2"/>
      </rPr>
      <t>A</t>
    </r>
  </si>
  <si>
    <r>
      <rPr>
        <b/>
        <sz val="14"/>
        <color indexed="8"/>
        <rFont val="Times New Roman"/>
        <family val="1"/>
      </rPr>
      <t xml:space="preserve">t </t>
    </r>
  </si>
  <si>
    <r>
      <rPr>
        <b/>
        <sz val="10"/>
        <rFont val="Times New Roman"/>
        <family val="1"/>
      </rPr>
      <t xml:space="preserve">Regression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Simple Linear Regression</t>
    </r>
    <r>
      <rPr>
        <sz val="10"/>
        <rFont val="Times New Roman"/>
        <family val="1"/>
      </rPr>
      <t>)</t>
    </r>
    <r>
      <rPr>
        <b/>
        <sz val="1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
[Fit Y by X; Fit Line] or [Fit Model]</t>
    </r>
  </si>
  <si>
    <r>
      <t xml:space="preserve">Slope </t>
    </r>
    <r>
      <rPr>
        <b/>
        <sz val="10"/>
        <color indexed="8"/>
        <rFont val="Times New Roman"/>
        <family val="1"/>
      </rPr>
      <t>(1 Quantitative vs. 1 Independent Variable)</t>
    </r>
  </si>
  <si>
    <r>
      <t>X. (</t>
    </r>
    <r>
      <rPr>
        <b/>
        <sz val="8"/>
        <color indexed="8"/>
        <rFont val="Times New Roman"/>
        <family val="1"/>
      </rPr>
      <t>16.4, pg 499)</t>
    </r>
    <r>
      <rPr>
        <b/>
        <sz val="12"/>
        <color indexed="8"/>
        <rFont val="Times New Roman"/>
        <family val="1"/>
      </rPr>
      <t xml:space="preserve">  </t>
    </r>
  </si>
  <si>
    <r>
      <t xml:space="preserve">Anova: Single Factor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1-way ANOVA</t>
    </r>
    <r>
      <rPr>
        <sz val="10"/>
        <color indexed="8"/>
        <rFont val="Times New Roman"/>
        <family val="1"/>
      </rPr>
      <t xml:space="preserve">)
 </t>
    </r>
    <r>
      <rPr>
        <b/>
        <sz val="10"/>
        <color indexed="60"/>
        <rFont val="Times New Roman"/>
        <family val="1"/>
      </rPr>
      <t>[Fit Y by X; means/anova]</t>
    </r>
  </si>
  <si>
    <r>
      <t xml:space="preserve">k Means </t>
    </r>
    <r>
      <rPr>
        <b/>
        <sz val="10"/>
        <color indexed="8"/>
        <rFont val="Times New Roman"/>
        <family val="1"/>
      </rPr>
      <t>(k Independent Samples)</t>
    </r>
  </si>
  <si>
    <r>
      <t>IX. (</t>
    </r>
    <r>
      <rPr>
        <b/>
        <sz val="8"/>
        <color indexed="8"/>
        <rFont val="Times New Roman"/>
        <family val="1"/>
      </rPr>
      <t>21.6, pg 729</t>
    </r>
    <r>
      <rPr>
        <b/>
        <sz val="12"/>
        <color indexed="8"/>
        <rFont val="Times New Roman"/>
        <family val="1"/>
      </rPr>
      <t xml:space="preserve">)  </t>
    </r>
  </si>
  <si>
    <r>
      <t>(</t>
    </r>
    <r>
      <rPr>
        <i/>
        <sz val="10"/>
        <color indexed="8"/>
        <rFont val="Times New Roman"/>
        <family val="1"/>
      </rPr>
      <t xml:space="preserve">test of independence, </t>
    </r>
    <r>
      <rPr>
        <sz val="10"/>
        <color indexed="8"/>
        <rFont val="Times New Roman"/>
        <family val="1"/>
      </rPr>
      <t xml:space="preserve">CHITEST function) 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[Fit Y by X] </t>
    </r>
  </si>
  <si>
    <t xml:space="preserve">Independence of 2 Categorical Variables </t>
  </si>
  <si>
    <r>
      <t>VIII. (</t>
    </r>
    <r>
      <rPr>
        <b/>
        <sz val="8"/>
        <color indexed="8"/>
        <rFont val="Times New Roman"/>
        <family val="1"/>
      </rPr>
      <t>15.6, pg 466</t>
    </r>
    <r>
      <rPr>
        <b/>
        <sz val="12"/>
        <color indexed="8"/>
        <rFont val="Times New Roman"/>
        <family val="1"/>
      </rPr>
      <t xml:space="preserve">)  </t>
    </r>
  </si>
  <si>
    <r>
      <rPr>
        <sz val="11"/>
        <color indexed="12"/>
        <rFont val="Calibri"/>
        <family val="2"/>
      </rPr>
      <t>Depends on H</t>
    </r>
    <r>
      <rPr>
        <vertAlign val="subscript"/>
        <sz val="11"/>
        <color indexed="12"/>
        <rFont val="Calibri"/>
        <family val="2"/>
      </rPr>
      <t>A</t>
    </r>
    <r>
      <rPr>
        <sz val="10"/>
        <rFont val="Arial"/>
        <family val="0"/>
      </rPr>
      <t xml:space="preserve"> or 1-tail upper</t>
    </r>
  </si>
  <si>
    <r>
      <rPr>
        <b/>
        <sz val="14"/>
        <color indexed="12"/>
        <rFont val="Times New Roman"/>
        <family val="1"/>
      </rPr>
      <t xml:space="preserve">Z </t>
    </r>
    <r>
      <rPr>
        <sz val="14"/>
        <color indexed="8"/>
        <rFont val="Times New Roman"/>
        <family val="1"/>
      </rPr>
      <t>or</t>
    </r>
    <r>
      <rPr>
        <b/>
        <sz val="14"/>
        <color indexed="8"/>
        <rFont val="Calibri"/>
        <family val="2"/>
      </rPr>
      <t xml:space="preserve"> χ</t>
    </r>
    <r>
      <rPr>
        <b/>
        <vertAlign val="superscript"/>
        <sz val="14"/>
        <color indexed="8"/>
        <rFont val="Times New Roman"/>
        <family val="1"/>
      </rPr>
      <t>2</t>
    </r>
  </si>
  <si>
    <r>
      <t>(</t>
    </r>
    <r>
      <rPr>
        <i/>
        <sz val="11"/>
        <color indexed="12"/>
        <rFont val="Times New Roman"/>
        <family val="1"/>
      </rPr>
      <t>2 proportion difference</t>
    </r>
    <r>
      <rPr>
        <i/>
        <sz val="11"/>
        <color indexed="8"/>
        <rFont val="Times New Roman"/>
        <family val="1"/>
      </rPr>
      <t xml:space="preserve"> or </t>
    </r>
    <r>
      <rPr>
        <i/>
        <sz val="12"/>
        <color indexed="8"/>
        <rFont val="Times New Roman"/>
        <family val="1"/>
      </rPr>
      <t>test of independence</t>
    </r>
    <r>
      <rPr>
        <sz val="11"/>
        <color indexed="8"/>
        <rFont val="Times New Roman"/>
        <family val="1"/>
      </rPr>
      <t>)</t>
    </r>
  </si>
  <si>
    <r>
      <t xml:space="preserve">2 Proportions </t>
    </r>
    <r>
      <rPr>
        <b/>
        <sz val="10"/>
        <color indexed="8"/>
        <rFont val="Times New Roman"/>
        <family val="1"/>
      </rPr>
      <t>(2 Independent Samples)</t>
    </r>
  </si>
  <si>
    <r>
      <t>VII. (</t>
    </r>
    <r>
      <rPr>
        <b/>
        <sz val="9"/>
        <color indexed="8"/>
        <rFont val="Times New Roman"/>
        <family val="1"/>
      </rPr>
      <t>15.5, pg 464</t>
    </r>
    <r>
      <rPr>
        <b/>
        <sz val="12"/>
        <color indexed="8"/>
        <rFont val="Times New Roman"/>
        <family val="1"/>
      </rPr>
      <t>)</t>
    </r>
  </si>
  <si>
    <r>
      <t>(</t>
    </r>
    <r>
      <rPr>
        <i/>
        <sz val="11"/>
        <color indexed="8"/>
        <rFont val="Times New Roman"/>
        <family val="1"/>
      </rPr>
      <t xml:space="preserve">Goodness-of-Fit test, </t>
    </r>
    <r>
      <rPr>
        <sz val="11"/>
        <color indexed="8"/>
        <rFont val="Times New Roman"/>
        <family val="1"/>
      </rPr>
      <t>CHITEST function)</t>
    </r>
  </si>
  <si>
    <t>Probabilities specifying distribution</t>
  </si>
  <si>
    <r>
      <t>VI. (</t>
    </r>
    <r>
      <rPr>
        <b/>
        <sz val="9"/>
        <color indexed="8"/>
        <rFont val="Times New Roman"/>
        <family val="1"/>
      </rPr>
      <t>15.1, pg 451</t>
    </r>
    <r>
      <rPr>
        <b/>
        <sz val="12"/>
        <color indexed="8"/>
        <rFont val="Times New Roman"/>
        <family val="1"/>
      </rPr>
      <t xml:space="preserve">)  </t>
    </r>
  </si>
  <si>
    <r>
      <t xml:space="preserve">t-test Paired Two Sample for Means  </t>
    </r>
    <r>
      <rPr>
        <b/>
        <sz val="10"/>
        <color indexed="60"/>
        <rFont val="Times New Roman"/>
        <family val="1"/>
      </rPr>
      <t>[Matched Pairs]</t>
    </r>
  </si>
  <si>
    <r>
      <t xml:space="preserve">2 Means </t>
    </r>
    <r>
      <rPr>
        <b/>
        <sz val="10"/>
        <color indexed="8"/>
        <rFont val="Times New Roman"/>
        <family val="1"/>
      </rPr>
      <t>(Paired Sampling</t>
    </r>
    <r>
      <rPr>
        <sz val="12"/>
        <color indexed="8"/>
        <rFont val="Times New Roman"/>
        <family val="1"/>
      </rPr>
      <t>)</t>
    </r>
  </si>
  <si>
    <r>
      <t>V. (</t>
    </r>
    <r>
      <rPr>
        <b/>
        <sz val="9"/>
        <color indexed="8"/>
        <rFont val="Times New Roman"/>
        <family val="1"/>
      </rPr>
      <t>14.8, pg 419</t>
    </r>
    <r>
      <rPr>
        <b/>
        <sz val="12"/>
        <color indexed="8"/>
        <rFont val="Times New Roman"/>
        <family val="1"/>
      </rPr>
      <t xml:space="preserve">)  </t>
    </r>
  </si>
  <si>
    <r>
      <t xml:space="preserve">t-test Two-Sample Assuming Unequal Variances
</t>
    </r>
    <r>
      <rPr>
        <b/>
        <sz val="10"/>
        <color indexed="60"/>
        <rFont val="Times New Roman"/>
        <family val="1"/>
      </rPr>
      <t>[Fit Y by X;  t Test]</t>
    </r>
  </si>
  <si>
    <r>
      <t xml:space="preserve">2 Means </t>
    </r>
    <r>
      <rPr>
        <b/>
        <sz val="8"/>
        <color indexed="8"/>
        <rFont val="Times New Roman"/>
        <family val="1"/>
      </rPr>
      <t xml:space="preserve">(2 Independent Samples </t>
    </r>
    <r>
      <rPr>
        <b/>
        <sz val="9"/>
        <color indexed="8"/>
        <rFont val="Arial"/>
        <family val="2"/>
      </rPr>
      <t>n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Calibri"/>
        <family val="2"/>
      </rPr>
      <t>≠</t>
    </r>
    <r>
      <rPr>
        <b/>
        <sz val="9"/>
        <color indexed="8"/>
        <rFont val="Arial"/>
        <family val="2"/>
      </rPr>
      <t>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&amp; σ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Calibri"/>
        <family val="2"/>
      </rPr>
      <t>≠</t>
    </r>
    <r>
      <rPr>
        <b/>
        <sz val="9"/>
        <color indexed="8"/>
        <rFont val="Arial"/>
        <family val="2"/>
      </rPr>
      <t>σ</t>
    </r>
    <r>
      <rPr>
        <b/>
        <vertAlign val="subscript"/>
        <sz val="9"/>
        <color indexed="8"/>
        <rFont val="Arial"/>
        <family val="2"/>
      </rPr>
      <t>2</t>
    </r>
    <r>
      <rPr>
        <b/>
        <sz val="8"/>
        <color indexed="8"/>
        <rFont val="Times New Roman"/>
        <family val="1"/>
      </rPr>
      <t>)</t>
    </r>
  </si>
  <si>
    <r>
      <t>IV. (</t>
    </r>
    <r>
      <rPr>
        <b/>
        <sz val="9"/>
        <color indexed="8"/>
        <rFont val="Times New Roman"/>
        <family val="1"/>
      </rPr>
      <t>14.2, pg 403</t>
    </r>
    <r>
      <rPr>
        <b/>
        <i/>
        <sz val="12"/>
        <color indexed="8"/>
        <rFont val="Times New Roman"/>
        <family val="1"/>
      </rPr>
      <t>)</t>
    </r>
  </si>
  <si>
    <r>
      <rPr>
        <b/>
        <sz val="10"/>
        <rFont val="Times New Roman"/>
        <family val="1"/>
      </rPr>
      <t>t-test Two-Sample Assuming Equal Variances</t>
    </r>
    <r>
      <rPr>
        <b/>
        <sz val="10"/>
        <color indexed="60"/>
        <rFont val="Times New Roman"/>
        <family val="1"/>
      </rPr>
      <t xml:space="preserve">
[Fit Y by X; Means/Anova/Pooled t]</t>
    </r>
  </si>
  <si>
    <r>
      <t xml:space="preserve">2 Means </t>
    </r>
    <r>
      <rPr>
        <b/>
        <sz val="8"/>
        <color indexed="8"/>
        <rFont val="Times New Roman"/>
        <family val="1"/>
      </rPr>
      <t xml:space="preserve">(2 Independent Samples </t>
    </r>
    <r>
      <rPr>
        <b/>
        <sz val="9"/>
        <color indexed="8"/>
        <rFont val="Arial"/>
        <family val="2"/>
      </rPr>
      <t>n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≈n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or σ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≈σ</t>
    </r>
    <r>
      <rPr>
        <b/>
        <vertAlign val="subscript"/>
        <sz val="9"/>
        <color indexed="8"/>
        <rFont val="Arial"/>
        <family val="2"/>
      </rPr>
      <t>2</t>
    </r>
    <r>
      <rPr>
        <b/>
        <sz val="8"/>
        <color indexed="8"/>
        <rFont val="Times New Roman"/>
        <family val="1"/>
      </rPr>
      <t>)</t>
    </r>
  </si>
  <si>
    <r>
      <t>III. (</t>
    </r>
    <r>
      <rPr>
        <b/>
        <sz val="9"/>
        <color indexed="8"/>
        <rFont val="Times New Roman"/>
        <family val="1"/>
      </rPr>
      <t>14.5, pg 411</t>
    </r>
    <r>
      <rPr>
        <b/>
        <sz val="12"/>
        <color indexed="8"/>
        <rFont val="Times New Roman"/>
        <family val="1"/>
      </rPr>
      <t>)</t>
    </r>
  </si>
  <si>
    <r>
      <rPr>
        <b/>
        <sz val="14"/>
        <color indexed="8"/>
        <rFont val="Times New Roman"/>
        <family val="1"/>
      </rPr>
      <t xml:space="preserve">t </t>
    </r>
    <r>
      <rPr>
        <sz val="11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>df=n-1</t>
    </r>
    <r>
      <rPr>
        <sz val="11"/>
        <color indexed="8"/>
        <rFont val="Times New Roman"/>
        <family val="1"/>
      </rPr>
      <t>)</t>
    </r>
  </si>
  <si>
    <r>
      <t xml:space="preserve">Descriptive Statistics </t>
    </r>
    <r>
      <rPr>
        <sz val="12"/>
        <color indexed="8"/>
        <rFont val="Times New Roman"/>
        <family val="1"/>
      </rPr>
      <t>for 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1-sample t-test</t>
    </r>
    <r>
      <rPr>
        <sz val="12"/>
        <color indexed="8"/>
        <rFont val="Times New Roman"/>
        <family val="1"/>
      </rPr>
      <t>)</t>
    </r>
  </si>
  <si>
    <t>Single Mean</t>
  </si>
  <si>
    <r>
      <t>II. (</t>
    </r>
    <r>
      <rPr>
        <b/>
        <sz val="9"/>
        <color indexed="8"/>
        <rFont val="Times New Roman"/>
        <family val="1"/>
      </rPr>
      <t>13.6, pg 368</t>
    </r>
    <r>
      <rPr>
        <b/>
        <sz val="12"/>
        <color indexed="8"/>
        <rFont val="Times New Roman"/>
        <family val="1"/>
      </rPr>
      <t>)</t>
    </r>
  </si>
  <si>
    <r>
      <rPr>
        <b/>
        <sz val="14"/>
        <color indexed="8"/>
        <rFont val="Times New Roman"/>
        <family val="1"/>
      </rPr>
      <t>Z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(standard normal)</t>
    </r>
  </si>
  <si>
    <r>
      <t xml:space="preserve"> (</t>
    </r>
    <r>
      <rPr>
        <i/>
        <sz val="12"/>
        <color indexed="8"/>
        <rFont val="Times New Roman"/>
        <family val="1"/>
      </rPr>
      <t>1-proportion z-test</t>
    </r>
    <r>
      <rPr>
        <sz val="12"/>
        <color indexed="8"/>
        <rFont val="Times New Roman"/>
        <family val="1"/>
      </rPr>
      <t>)</t>
    </r>
  </si>
  <si>
    <t>Single Proportion</t>
  </si>
  <si>
    <r>
      <t>I. (</t>
    </r>
    <r>
      <rPr>
        <b/>
        <sz val="9"/>
        <color indexed="8"/>
        <rFont val="Times New Roman"/>
        <family val="1"/>
      </rPr>
      <t>13.1, pg 359</t>
    </r>
    <r>
      <rPr>
        <b/>
        <sz val="12"/>
        <color indexed="8"/>
        <rFont val="Times New Roman"/>
        <family val="1"/>
      </rPr>
      <t xml:space="preserve">)  </t>
    </r>
  </si>
  <si>
    <t xml:space="preserve">Direction </t>
  </si>
  <si>
    <t>Distribution</t>
  </si>
  <si>
    <r>
      <t>Excel - Data Analysis</t>
    </r>
    <r>
      <rPr>
        <sz val="12"/>
        <color indexed="8"/>
        <rFont val="Times New Roman"/>
        <family val="1"/>
      </rPr>
      <t xml:space="preserve"> (</t>
    </r>
    <r>
      <rPr>
        <i/>
        <sz val="12"/>
        <color indexed="8"/>
        <rFont val="Times New Roman"/>
        <family val="1"/>
      </rPr>
      <t>description</t>
    </r>
    <r>
      <rPr>
        <sz val="12"/>
        <color indexed="8"/>
        <rFont val="Times New Roman"/>
        <family val="1"/>
      </rPr>
      <t xml:space="preserve">) </t>
    </r>
    <r>
      <rPr>
        <sz val="12"/>
        <color indexed="60"/>
        <rFont val="Times New Roman"/>
        <family val="1"/>
      </rPr>
      <t>[JMP]</t>
    </r>
  </si>
  <si>
    <r>
      <t>Parameter(s) (</t>
    </r>
    <r>
      <rPr>
        <b/>
        <sz val="12"/>
        <color indexed="8"/>
        <rFont val="Times New Roman"/>
        <family val="1"/>
      </rPr>
      <t>Situation</t>
    </r>
    <r>
      <rPr>
        <sz val="12"/>
        <color indexed="8"/>
        <rFont val="Times New Roman"/>
        <family val="1"/>
      </rPr>
      <t>)</t>
    </r>
  </si>
  <si>
    <r>
      <t>Section (</t>
    </r>
    <r>
      <rPr>
        <b/>
        <i/>
        <sz val="10"/>
        <color indexed="8"/>
        <rFont val="Times New Roman"/>
        <family val="1"/>
      </rPr>
      <t>text section</t>
    </r>
    <r>
      <rPr>
        <b/>
        <sz val="12"/>
        <color indexed="8"/>
        <rFont val="Times New Roman"/>
        <family val="1"/>
      </rPr>
      <t>)</t>
    </r>
  </si>
  <si>
    <r>
      <t xml:space="preserve">Hypothesis Testing procedures covered in class from the Sharpe text </t>
    </r>
    <r>
      <rPr>
        <b/>
        <sz val="12"/>
        <color indexed="62"/>
        <rFont val="Calibri"/>
        <family val="2"/>
      </rPr>
      <t>(Confidence intervals on page 465 not covered)</t>
    </r>
  </si>
  <si>
    <t>Rows + Error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</si>
</sst>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vertAlign val="subscript"/>
      <sz val="12"/>
      <color indexed="12"/>
      <name val="Arial"/>
      <family val="2"/>
    </font>
    <font>
      <b/>
      <sz val="12"/>
      <color indexed="6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b/>
      <vertAlign val="subscript"/>
      <sz val="12"/>
      <color indexed="60"/>
      <name val="Arial"/>
      <family val="2"/>
    </font>
    <font>
      <sz val="8"/>
      <name val="Tahoma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ahoma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vertAlign val="superscript"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2"/>
      <name val="Calibri"/>
      <family val="2"/>
    </font>
    <font>
      <vertAlign val="subscript"/>
      <sz val="11"/>
      <color indexed="12"/>
      <name val="Calibri"/>
      <family val="2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i/>
      <sz val="11"/>
      <color indexed="12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b/>
      <sz val="9"/>
      <color indexed="8"/>
      <name val="Calibri"/>
      <family val="2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6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2"/>
      <name val="Arial"/>
      <family val="2"/>
    </font>
    <font>
      <b/>
      <sz val="12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7"/>
      <name val="Calibri"/>
      <family val="2"/>
    </font>
    <font>
      <b/>
      <sz val="11"/>
      <color indexed="18"/>
      <name val="Calibri"/>
      <family val="2"/>
    </font>
    <font>
      <sz val="11"/>
      <color indexed="60"/>
      <name val="Calibri"/>
      <family val="2"/>
    </font>
    <font>
      <b/>
      <vertAlign val="subscript"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sz val="20"/>
      <color indexed="10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2"/>
      <color rgb="FF0000FF"/>
      <name val="Arial"/>
      <family val="2"/>
    </font>
    <font>
      <b/>
      <sz val="10"/>
      <color rgb="FF00B050"/>
      <name val="Arial"/>
      <family val="2"/>
    </font>
    <font>
      <b/>
      <sz val="10"/>
      <color rgb="FF0000FF"/>
      <name val="Arial"/>
      <family val="2"/>
    </font>
    <font>
      <b/>
      <sz val="12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FF"/>
      <name val="Arial"/>
      <family val="2"/>
    </font>
    <font>
      <b/>
      <sz val="12"/>
      <color theme="9" tint="-0.4999699890613556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9" tint="-0.4999699890613556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0" borderId="0">
      <alignment/>
      <protection/>
    </xf>
    <xf numFmtId="0" fontId="88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/>
    </xf>
    <xf numFmtId="0" fontId="10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08" fillId="34" borderId="0" xfId="0" applyFont="1" applyFill="1" applyAlignment="1">
      <alignment/>
    </xf>
    <xf numFmtId="0" fontId="109" fillId="0" borderId="13" xfId="0" applyFont="1" applyBorder="1" applyAlignment="1">
      <alignment horizontal="right"/>
    </xf>
    <xf numFmtId="0" fontId="110" fillId="0" borderId="14" xfId="0" applyFont="1" applyBorder="1" applyAlignment="1">
      <alignment/>
    </xf>
    <xf numFmtId="0" fontId="109" fillId="0" borderId="15" xfId="0" applyFont="1" applyBorder="1" applyAlignment="1">
      <alignment horizontal="right"/>
    </xf>
    <xf numFmtId="0" fontId="109" fillId="0" borderId="1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1" fillId="0" borderId="0" xfId="0" applyFont="1" applyAlignment="1">
      <alignment/>
    </xf>
    <xf numFmtId="0" fontId="108" fillId="0" borderId="0" xfId="0" applyFont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6" borderId="0" xfId="0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22" fillId="0" borderId="0" xfId="0" applyFont="1" applyAlignment="1">
      <alignment/>
    </xf>
    <xf numFmtId="0" fontId="1" fillId="32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2" borderId="18" xfId="0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wrapText="1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/>
    </xf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0" fontId="5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106" fillId="0" borderId="0" xfId="55" applyFont="1">
      <alignment/>
      <protection/>
    </xf>
    <xf numFmtId="0" fontId="1" fillId="0" borderId="0" xfId="55" applyFont="1">
      <alignment/>
      <protection/>
    </xf>
    <xf numFmtId="0" fontId="108" fillId="32" borderId="0" xfId="55" applyFont="1" applyFill="1">
      <alignment/>
      <protection/>
    </xf>
    <xf numFmtId="0" fontId="0" fillId="32" borderId="0" xfId="55" applyFill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112" fillId="0" borderId="0" xfId="55" applyFont="1">
      <alignment/>
      <protection/>
    </xf>
    <xf numFmtId="0" fontId="0" fillId="0" borderId="0" xfId="55" applyFill="1" applyBorder="1" applyAlignment="1">
      <alignment horizontal="center"/>
      <protection/>
    </xf>
    <xf numFmtId="0" fontId="105" fillId="32" borderId="0" xfId="55" applyFont="1" applyFill="1">
      <alignment/>
      <protection/>
    </xf>
    <xf numFmtId="0" fontId="1" fillId="0" borderId="0" xfId="55" applyFont="1" applyAlignment="1">
      <alignment horizontal="center"/>
      <protection/>
    </xf>
    <xf numFmtId="0" fontId="2" fillId="0" borderId="12" xfId="55" applyFont="1" applyFill="1" applyBorder="1" applyAlignment="1">
      <alignment horizontal="right"/>
      <protection/>
    </xf>
    <xf numFmtId="0" fontId="105" fillId="0" borderId="0" xfId="55" applyFont="1" applyAlignment="1">
      <alignment horizontal="center"/>
      <protection/>
    </xf>
    <xf numFmtId="0" fontId="105" fillId="0" borderId="0" xfId="55" applyFont="1" applyFill="1" applyBorder="1" applyAlignment="1">
      <alignment horizontal="center"/>
      <protection/>
    </xf>
    <xf numFmtId="0" fontId="108" fillId="0" borderId="0" xfId="55" applyFont="1" applyAlignment="1">
      <alignment horizontal="center"/>
      <protection/>
    </xf>
    <xf numFmtId="0" fontId="108" fillId="0" borderId="0" xfId="55" applyFont="1" applyFill="1" applyBorder="1" applyAlignment="1">
      <alignment horizontal="center"/>
      <protection/>
    </xf>
    <xf numFmtId="0" fontId="0" fillId="0" borderId="11" xfId="55" applyFill="1" applyBorder="1" applyAlignment="1">
      <alignment horizontal="center"/>
      <protection/>
    </xf>
    <xf numFmtId="0" fontId="113" fillId="0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56">
      <alignment/>
      <protection/>
    </xf>
    <xf numFmtId="0" fontId="114" fillId="0" borderId="0" xfId="56" applyFont="1" applyAlignment="1">
      <alignment horizontal="center"/>
      <protection/>
    </xf>
    <xf numFmtId="0" fontId="26" fillId="0" borderId="0" xfId="56" applyFont="1">
      <alignment/>
      <protection/>
    </xf>
    <xf numFmtId="0" fontId="88" fillId="0" borderId="20" xfId="56" applyBorder="1">
      <alignment/>
      <protection/>
    </xf>
    <xf numFmtId="0" fontId="115" fillId="0" borderId="20" xfId="56" applyFont="1" applyBorder="1" applyAlignment="1">
      <alignment horizontal="center"/>
      <protection/>
    </xf>
    <xf numFmtId="0" fontId="116" fillId="0" borderId="16" xfId="56" applyFont="1" applyBorder="1" applyAlignment="1">
      <alignment horizontal="center" vertical="top" wrapText="1"/>
      <protection/>
    </xf>
    <xf numFmtId="0" fontId="32" fillId="0" borderId="16" xfId="56" applyFont="1" applyBorder="1" applyAlignment="1">
      <alignment horizontal="center" vertical="center" wrapText="1"/>
      <protection/>
    </xf>
    <xf numFmtId="0" fontId="117" fillId="0" borderId="21" xfId="56" applyFont="1" applyBorder="1" applyAlignment="1">
      <alignment horizontal="center" vertical="center" wrapText="1"/>
      <protection/>
    </xf>
    <xf numFmtId="0" fontId="88" fillId="0" borderId="20" xfId="56" applyFont="1" applyBorder="1">
      <alignment/>
      <protection/>
    </xf>
    <xf numFmtId="0" fontId="118" fillId="0" borderId="16" xfId="56" applyFont="1" applyBorder="1" applyAlignment="1">
      <alignment horizontal="center" vertical="center" wrapText="1"/>
      <protection/>
    </xf>
    <xf numFmtId="0" fontId="119" fillId="0" borderId="20" xfId="56" applyFont="1" applyBorder="1" applyAlignment="1">
      <alignment horizontal="center"/>
      <protection/>
    </xf>
    <xf numFmtId="0" fontId="120" fillId="0" borderId="16" xfId="56" applyFont="1" applyBorder="1" applyAlignment="1">
      <alignment horizontal="center" vertical="top" wrapText="1"/>
      <protection/>
    </xf>
    <xf numFmtId="0" fontId="121" fillId="0" borderId="16" xfId="56" applyFont="1" applyBorder="1" applyAlignment="1">
      <alignment horizontal="center" vertical="center" wrapText="1"/>
      <protection/>
    </xf>
    <xf numFmtId="0" fontId="122" fillId="0" borderId="16" xfId="56" applyFont="1" applyBorder="1" applyAlignment="1">
      <alignment horizontal="center" vertical="center" wrapText="1"/>
      <protection/>
    </xf>
    <xf numFmtId="0" fontId="114" fillId="0" borderId="16" xfId="56" applyFont="1" applyBorder="1" applyAlignment="1">
      <alignment horizontal="center" vertical="center" wrapText="1"/>
      <protection/>
    </xf>
    <xf numFmtId="0" fontId="114" fillId="0" borderId="16" xfId="56" applyFont="1" applyBorder="1" applyAlignment="1">
      <alignment horizontal="center" vertical="top" wrapText="1"/>
      <protection/>
    </xf>
    <xf numFmtId="0" fontId="121" fillId="0" borderId="16" xfId="56" applyFont="1" applyBorder="1" applyAlignment="1">
      <alignment horizontal="center" vertical="top" wrapText="1"/>
      <protection/>
    </xf>
    <xf numFmtId="0" fontId="88" fillId="0" borderId="0" xfId="56" applyFill="1">
      <alignment/>
      <protection/>
    </xf>
    <xf numFmtId="0" fontId="88" fillId="0" borderId="20" xfId="56" applyFill="1" applyBorder="1">
      <alignment/>
      <protection/>
    </xf>
    <xf numFmtId="0" fontId="119" fillId="0" borderId="20" xfId="56" applyFont="1" applyFill="1" applyBorder="1" applyAlignment="1">
      <alignment horizontal="center"/>
      <protection/>
    </xf>
    <xf numFmtId="0" fontId="120" fillId="0" borderId="16" xfId="56" applyFont="1" applyFill="1" applyBorder="1" applyAlignment="1">
      <alignment horizontal="center" vertical="top" wrapText="1"/>
      <protection/>
    </xf>
    <xf numFmtId="0" fontId="118" fillId="0" borderId="16" xfId="56" applyFont="1" applyFill="1" applyBorder="1" applyAlignment="1">
      <alignment horizontal="center" vertical="center" wrapText="1"/>
      <protection/>
    </xf>
    <xf numFmtId="0" fontId="117" fillId="0" borderId="21" xfId="56" applyFont="1" applyFill="1" applyBorder="1" applyAlignment="1">
      <alignment horizontal="center" vertical="center" wrapText="1"/>
      <protection/>
    </xf>
    <xf numFmtId="0" fontId="114" fillId="0" borderId="20" xfId="56" applyFont="1" applyBorder="1" applyAlignment="1">
      <alignment horizontal="center"/>
      <protection/>
    </xf>
    <xf numFmtId="0" fontId="117" fillId="0" borderId="16" xfId="56" applyFont="1" applyBorder="1" applyAlignment="1">
      <alignment horizontal="center" vertical="top" wrapText="1"/>
      <protection/>
    </xf>
    <xf numFmtId="0" fontId="118" fillId="0" borderId="16" xfId="56" applyFont="1" applyBorder="1" applyAlignment="1">
      <alignment horizontal="center" vertical="top" wrapText="1"/>
      <protection/>
    </xf>
    <xf numFmtId="0" fontId="117" fillId="0" borderId="22" xfId="56" applyFont="1" applyBorder="1" applyAlignment="1">
      <alignment horizontal="center" vertical="top" wrapText="1"/>
      <protection/>
    </xf>
    <xf numFmtId="0" fontId="118" fillId="0" borderId="22" xfId="56" applyFont="1" applyBorder="1" applyAlignment="1">
      <alignment horizontal="center" vertical="top" wrapText="1"/>
      <protection/>
    </xf>
    <xf numFmtId="0" fontId="117" fillId="0" borderId="20" xfId="56" applyFont="1" applyBorder="1" applyAlignment="1">
      <alignment horizontal="center" vertical="top" wrapText="1"/>
      <protection/>
    </xf>
    <xf numFmtId="0" fontId="25" fillId="0" borderId="11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113" fillId="0" borderId="0" xfId="0" applyFont="1" applyAlignment="1">
      <alignment/>
    </xf>
    <xf numFmtId="0" fontId="25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-0.0085"/>
          <c:w val="0.91"/>
          <c:h val="0.90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'Ex. Graph 1 '!$A$8:$A$22</c:f>
              <c:numCache/>
            </c:numRef>
          </c:xVal>
          <c:yVal>
            <c:numRef>
              <c:f>'Ex. Graph 1 '!$B$8:$B$22</c:f>
              <c:numCache/>
            </c:numRef>
          </c:yVal>
          <c:smooth val="0"/>
        </c:ser>
        <c:axId val="19950985"/>
        <c:axId val="45341138"/>
      </c:scatterChart>
      <c:valAx>
        <c:axId val="1995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 = Appraiser A, 2 = Appraiser B &amp; 3 = Appraiser C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1138"/>
        <c:crosses val="autoZero"/>
        <c:crossBetween val="midCat"/>
        <c:dispUnits/>
        <c:majorUnit val="1"/>
      </c:valAx>
      <c:valAx>
        <c:axId val="4534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Appraised Value of a Property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09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725"/>
          <c:w val="0.77575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'Ex. Graph 2'!$B$8</c:f>
              <c:strCache>
                <c:ptCount val="1"/>
                <c:pt idx="0">
                  <c:v>Appraiser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'Ex. Graph 2'!$A$9:$A$26</c:f>
              <c:numCache/>
            </c:numRef>
          </c:xVal>
          <c:yVal>
            <c:numRef>
              <c:f>'Ex. Graph 2'!$B$9:$B$26</c:f>
              <c:numCache/>
            </c:numRef>
          </c:yVal>
          <c:smooth val="0"/>
        </c:ser>
        <c:ser>
          <c:idx val="1"/>
          <c:order val="1"/>
          <c:tx>
            <c:strRef>
              <c:f>'Ex. Graph 2'!$C$8</c:f>
              <c:strCache>
                <c:ptCount val="1"/>
                <c:pt idx="0">
                  <c:v>Appraiser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'Ex. Graph 2'!$A$9:$A$26</c:f>
              <c:numCache/>
            </c:numRef>
          </c:xVal>
          <c:yVal>
            <c:numRef>
              <c:f>'Ex. Graph 2'!$C$9:$C$26</c:f>
              <c:numCache/>
            </c:numRef>
          </c:yVal>
          <c:smooth val="0"/>
        </c:ser>
        <c:ser>
          <c:idx val="2"/>
          <c:order val="2"/>
          <c:tx>
            <c:strRef>
              <c:f>'Ex. Graph 2'!$D$8</c:f>
              <c:strCache>
                <c:ptCount val="1"/>
                <c:pt idx="0">
                  <c:v>Appraiser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'Ex. Graph 2'!$A$9:$A$26</c:f>
              <c:numCache/>
            </c:numRef>
          </c:xVal>
          <c:yVal>
            <c:numRef>
              <c:f>'Ex. Graph 2'!$D$9:$D$26</c:f>
              <c:numCache/>
            </c:numRef>
          </c:yVal>
          <c:smooth val="0"/>
        </c:ser>
        <c:ser>
          <c:idx val="3"/>
          <c:order val="3"/>
          <c:tx>
            <c:strRef>
              <c:f>'Ex. Graph 2'!$E$8</c:f>
              <c:strCache>
                <c:ptCount val="1"/>
                <c:pt idx="0">
                  <c:v>Group 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'Ex. Graph 2'!$A$9:$A$26</c:f>
              <c:numCache/>
            </c:numRef>
          </c:xVal>
          <c:yVal>
            <c:numRef>
              <c:f>'Ex. Graph 2'!$E$9:$E$26</c:f>
              <c:numCache/>
            </c:numRef>
          </c:yVal>
          <c:smooth val="0"/>
        </c:ser>
        <c:axId val="5417059"/>
        <c:axId val="48753532"/>
      </c:scatterChart>
      <c:valAx>
        <c:axId val="541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Appraised Value of Property (Thousands of Dollars)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53532"/>
        <c:crosses val="autoZero"/>
        <c:crossBetween val="midCat"/>
        <c:dispUnits/>
      </c:valAx>
      <c:valAx>
        <c:axId val="48753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059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3485"/>
          <c:w val="0.183"/>
          <c:h val="0.2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"/>
          <c:w val="0.96525"/>
          <c:h val="0.9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'Simulation Graph'!$C$7</c:f>
              <c:strCache>
                <c:ptCount val="1"/>
                <c:pt idx="0">
                  <c:v>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'Simulation Graph'!$B$8:$B$51</c:f>
              <c:numCache/>
            </c:numRef>
          </c:xVal>
          <c:yVal>
            <c:numRef>
              <c:f>'Simulation Graph'!$C$8:$C$51</c:f>
              <c:numCache/>
            </c:numRef>
          </c:yVal>
          <c:smooth val="0"/>
        </c:ser>
        <c:ser>
          <c:idx val="1"/>
          <c:order val="1"/>
          <c:tx>
            <c:strRef>
              <c:f>'Simulation Graph'!$D$7</c:f>
              <c:strCache>
                <c:ptCount val="1"/>
                <c:pt idx="0">
                  <c:v>Group 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'Simulation Graph'!$B$8:$B$51</c:f>
              <c:numCache/>
            </c:numRef>
          </c:xVal>
          <c:yVal>
            <c:numRef>
              <c:f>'Simulation Graph'!$D$8:$D$51</c:f>
              <c:numCache/>
            </c:numRef>
          </c:yVal>
          <c:smooth val="0"/>
        </c:ser>
        <c:axId val="36128605"/>
        <c:axId val="56721990"/>
      </c:scatterChart>
      <c:valAx>
        <c:axId val="36128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 val="autoZero"/>
        <c:crossBetween val="midCat"/>
        <c:dispUnits/>
      </c:valAx>
      <c:valAx>
        <c:axId val="56721990"/>
        <c:scaling>
          <c:orientation val="minMax"/>
          <c:max val="4.5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60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9375"/>
          <c:y val="0.3775"/>
          <c:w val="0.177"/>
          <c:h val="0.13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06"/>
          <c:w val="0.7467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 factor graph'!$B$1</c:f>
              <c:strCache>
                <c:ptCount val="1"/>
                <c:pt idx="0">
                  <c:v>Appraiser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 factor graph'!$A$2:$A$6</c:f>
              <c:numCache/>
            </c:numRef>
          </c:xVal>
          <c:yVal>
            <c:numRef>
              <c:f>'2 factor graph'!$B$2:$B$6</c:f>
              <c:numCache/>
            </c:numRef>
          </c:yVal>
          <c:smooth val="0"/>
        </c:ser>
        <c:ser>
          <c:idx val="1"/>
          <c:order val="1"/>
          <c:tx>
            <c:strRef>
              <c:f>'2 factor graph'!$C$1</c:f>
              <c:strCache>
                <c:ptCount val="1"/>
                <c:pt idx="0">
                  <c:v>Appraiser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'2 factor graph'!$A$2:$A$6</c:f>
              <c:numCache/>
            </c:numRef>
          </c:xVal>
          <c:yVal>
            <c:numRef>
              <c:f>'2 factor graph'!$C$2:$C$6</c:f>
              <c:numCache/>
            </c:numRef>
          </c:yVal>
          <c:smooth val="0"/>
        </c:ser>
        <c:ser>
          <c:idx val="2"/>
          <c:order val="2"/>
          <c:tx>
            <c:strRef>
              <c:f>'2 factor graph'!$D$1</c:f>
              <c:strCache>
                <c:ptCount val="1"/>
                <c:pt idx="0">
                  <c:v>Appraiser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'2 factor graph'!$A$2:$A$6</c:f>
              <c:numCache/>
            </c:numRef>
          </c:xVal>
          <c:yVal>
            <c:numRef>
              <c:f>'2 factor graph'!$D$2:$D$6</c:f>
              <c:numCache/>
            </c:numRef>
          </c:yVal>
          <c:smooth val="0"/>
        </c:ser>
        <c:axId val="40735863"/>
        <c:axId val="31078448"/>
      </c:scatterChart>
      <c:valAx>
        <c:axId val="407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Property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78448"/>
        <c:crosses val="autoZero"/>
        <c:crossBetween val="midCat"/>
        <c:dispUnits/>
      </c:valAx>
      <c:valAx>
        <c:axId val="31078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Property  Value (thousands of dollars)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358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17475"/>
          <c:w val="0.1575"/>
          <c:h val="0.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11</xdr:col>
      <xdr:colOff>238125</xdr:colOff>
      <xdr:row>22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04775"/>
          <a:ext cx="6781800" cy="3505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spent the time going over ANOVA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sections 21.6, 21.7 &amp; 21.9.   I did briefly look at 2-factor analysis that is in 21.10 but that will not be tested on for the next quiz or on the final exam.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used the Excel file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Analysis of Variance, ANOVA (Chapter 21)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the class lecture materials webpage.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also quickly talked about the different testing methods from the file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of Hypothesis Testing Procedures (Sharpe) &amp; Excel functions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3333CC"/>
              </a:solidFill>
              <a:latin typeface="Calibri"/>
              <a:ea typeface="Calibri"/>
              <a:cs typeface="Calibri"/>
            </a:rPr>
            <a:t>blue tab at the end of this worksheet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have the tabs I covered in this file with the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tabs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having analysis results we did in class.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76200</xdr:rowOff>
    </xdr:from>
    <xdr:to>
      <xdr:col>9</xdr:col>
      <xdr:colOff>476250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38100" y="981075"/>
        <a:ext cx="6276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504825</xdr:colOff>
      <xdr:row>3</xdr:row>
      <xdr:rowOff>28575</xdr:rowOff>
    </xdr:from>
    <xdr:to>
      <xdr:col>14</xdr:col>
      <xdr:colOff>381000</xdr:colOff>
      <xdr:row>29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43650" y="523875"/>
          <a:ext cx="2924175" cy="437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Analysis of Variance procedure 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measures the variance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Between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 means  (denoted with 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squares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graph) &amp; compares it to the combined variance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groups (weighted average of the variances within each of the  data groups that are denoted with 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blue diamonds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graph).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(Mean Square Between Treatment Groups 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÷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(Mean Square Within  Groups)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663300"/>
              </a:solidFill>
              <a:latin typeface="Calibri"/>
              <a:ea typeface="Calibri"/>
              <a:cs typeface="Calibri"/>
            </a:rPr>
            <a:t>Null: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Variance Between  =  Variance Within
</a:t>
          </a:r>
          <a:r>
            <a:rPr lang="en-US" cap="none" sz="1100" b="0" i="0" u="none" baseline="0">
              <a:solidFill>
                <a:srgbClr val="663300"/>
              </a:solidFill>
              <a:latin typeface="Calibri"/>
              <a:ea typeface="Calibri"/>
              <a:cs typeface="Calibri"/>
            </a:rPr>
            <a:t>Alternate: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Variance Between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Variance Within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Hence 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1-tail upper-tail test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used and the probability distribution is the F distribution.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FDIST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function in Excel to calculate 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p-value for a test statistic, TS.
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p-value = FDIST(TS, df</a:t>
          </a:r>
          <a:r>
            <a:rPr lang="en-US" cap="none" sz="1200" b="1" i="0" u="none" baseline="-25000">
              <a:solidFill>
                <a:srgbClr val="0000FF"/>
              </a:solidFill>
              <a:latin typeface="Calibri"/>
              <a:ea typeface="Calibri"/>
              <a:cs typeface="Calibri"/>
            </a:rPr>
            <a:t>Treatment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, df</a:t>
          </a:r>
          <a:r>
            <a:rPr lang="en-US" cap="none" sz="1200" b="1" i="0" u="none" baseline="-25000">
              <a:solidFill>
                <a:srgbClr val="0000FF"/>
              </a:solidFill>
              <a:latin typeface="Calibri"/>
              <a:ea typeface="Calibri"/>
              <a:cs typeface="Calibri"/>
            </a:rPr>
            <a:t>Error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function in Excel to calculate the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upper-tail critical value.
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Critical Value = FINV(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α,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df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Treatment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df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Error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114300</xdr:rowOff>
    </xdr:from>
    <xdr:to>
      <xdr:col>8</xdr:col>
      <xdr:colOff>581025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81450" y="438150"/>
          <a:ext cx="262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Do not make changes on this sheet!</a:t>
          </a:r>
        </a:p>
      </xdr:txBody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238125</xdr:colOff>
      <xdr:row>11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790700"/>
          <a:ext cx="9144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152400</xdr:rowOff>
    </xdr:from>
    <xdr:to>
      <xdr:col>3</xdr:col>
      <xdr:colOff>781050</xdr:colOff>
      <xdr:row>27</xdr:row>
      <xdr:rowOff>66675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rcRect r="25312" b="28448"/>
        <a:stretch>
          <a:fillRect/>
        </a:stretch>
      </xdr:blipFill>
      <xdr:spPr>
        <a:xfrm>
          <a:off x="0" y="3095625"/>
          <a:ext cx="30765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57150</xdr:colOff>
      <xdr:row>1</xdr:row>
      <xdr:rowOff>38100</xdr:rowOff>
    </xdr:from>
    <xdr:to>
      <xdr:col>13</xdr:col>
      <xdr:colOff>57150</xdr:colOff>
      <xdr:row>17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24675" y="238125"/>
          <a:ext cx="1838325" cy="2876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the same data as for the previous example for one factor .  No significant difference was found between appraisers when the observations were treated as independent samples rather than being blocks of observations.  In the 2-factor analysis  the variability from property to property is separated out showing a  significant difference between appraisers.  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12</xdr:col>
      <xdr:colOff>466725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924175" y="0"/>
        <a:ext cx="52292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3</xdr:col>
      <xdr:colOff>552450</xdr:colOff>
      <xdr:row>21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4172" b="22627"/>
        <a:stretch>
          <a:fillRect/>
        </a:stretch>
      </xdr:blipFill>
      <xdr:spPr>
        <a:xfrm>
          <a:off x="0" y="2000250"/>
          <a:ext cx="2838450" cy="2019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4</xdr:col>
      <xdr:colOff>0</xdr:colOff>
      <xdr:row>34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7416" b="20277"/>
        <a:stretch>
          <a:fillRect/>
        </a:stretch>
      </xdr:blipFill>
      <xdr:spPr>
        <a:xfrm>
          <a:off x="0" y="4124325"/>
          <a:ext cx="2895600" cy="2105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590550</xdr:colOff>
      <xdr:row>18</xdr:row>
      <xdr:rowOff>19050</xdr:rowOff>
    </xdr:from>
    <xdr:to>
      <xdr:col>11</xdr:col>
      <xdr:colOff>85725</xdr:colOff>
      <xdr:row>24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00" y="3495675"/>
          <a:ext cx="19335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Note that the pooled t-test that assumes equal variances gives the same p-value as the p-value for the ANOVA.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9</xdr:col>
      <xdr:colOff>323850</xdr:colOff>
      <xdr:row>11</xdr:row>
      <xdr:rowOff>0</xdr:rowOff>
    </xdr:from>
    <xdr:to>
      <xdr:col>9</xdr:col>
      <xdr:colOff>342900</xdr:colOff>
      <xdr:row>18</xdr:row>
      <xdr:rowOff>19050</xdr:rowOff>
    </xdr:to>
    <xdr:sp>
      <xdr:nvSpPr>
        <xdr:cNvPr id="4" name="Straight Arrow Connector 5"/>
        <xdr:cNvSpPr>
          <a:spLocks/>
        </xdr:cNvSpPr>
      </xdr:nvSpPr>
      <xdr:spPr>
        <a:xfrm rot="16200000" flipV="1">
          <a:off x="7620000" y="2000250"/>
          <a:ext cx="19050" cy="14954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95250</xdr:rowOff>
    </xdr:from>
    <xdr:to>
      <xdr:col>8</xdr:col>
      <xdr:colOff>495300</xdr:colOff>
      <xdr:row>27</xdr:row>
      <xdr:rowOff>85725</xdr:rowOff>
    </xdr:to>
    <xdr:sp>
      <xdr:nvSpPr>
        <xdr:cNvPr id="5" name="Straight Arrow Connector 7"/>
        <xdr:cNvSpPr>
          <a:spLocks/>
        </xdr:cNvSpPr>
      </xdr:nvSpPr>
      <xdr:spPr>
        <a:xfrm rot="10800000" flipV="1">
          <a:off x="5467350" y="4543425"/>
          <a:ext cx="1714500" cy="4762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28575</xdr:rowOff>
    </xdr:from>
    <xdr:to>
      <xdr:col>10</xdr:col>
      <xdr:colOff>409575</xdr:colOff>
      <xdr:row>22</xdr:row>
      <xdr:rowOff>19050</xdr:rowOff>
    </xdr:to>
    <xdr:sp>
      <xdr:nvSpPr>
        <xdr:cNvPr id="1" name="Freeform 1"/>
        <xdr:cNvSpPr>
          <a:spLocks/>
        </xdr:cNvSpPr>
      </xdr:nvSpPr>
      <xdr:spPr>
        <a:xfrm>
          <a:off x="2152650" y="2657475"/>
          <a:ext cx="5210175" cy="962025"/>
        </a:xfrm>
        <a:custGeom>
          <a:pathLst>
            <a:path h="965138" w="5210175">
              <a:moveTo>
                <a:pt x="0" y="933450"/>
              </a:moveTo>
              <a:cubicBezTo>
                <a:pt x="30739" y="929059"/>
                <a:pt x="95298" y="923893"/>
                <a:pt x="123825" y="904875"/>
              </a:cubicBezTo>
              <a:cubicBezTo>
                <a:pt x="133350" y="898525"/>
                <a:pt x="143606" y="893154"/>
                <a:pt x="152400" y="885825"/>
              </a:cubicBezTo>
              <a:cubicBezTo>
                <a:pt x="162748" y="877201"/>
                <a:pt x="169767" y="864722"/>
                <a:pt x="180975" y="857250"/>
              </a:cubicBezTo>
              <a:cubicBezTo>
                <a:pt x="189329" y="851681"/>
                <a:pt x="200025" y="850900"/>
                <a:pt x="209550" y="847725"/>
              </a:cubicBezTo>
              <a:cubicBezTo>
                <a:pt x="300707" y="756568"/>
                <a:pt x="183992" y="864764"/>
                <a:pt x="266700" y="809625"/>
              </a:cubicBezTo>
              <a:cubicBezTo>
                <a:pt x="277908" y="802153"/>
                <a:pt x="285048" y="789816"/>
                <a:pt x="295275" y="781050"/>
              </a:cubicBezTo>
              <a:cubicBezTo>
                <a:pt x="307328" y="770719"/>
                <a:pt x="322150" y="763700"/>
                <a:pt x="333375" y="752475"/>
              </a:cubicBezTo>
              <a:cubicBezTo>
                <a:pt x="416943" y="668907"/>
                <a:pt x="266009" y="788712"/>
                <a:pt x="390525" y="695325"/>
              </a:cubicBezTo>
              <a:cubicBezTo>
                <a:pt x="396160" y="678421"/>
                <a:pt x="403044" y="649414"/>
                <a:pt x="419100" y="638175"/>
              </a:cubicBezTo>
              <a:cubicBezTo>
                <a:pt x="442365" y="621890"/>
                <a:pt x="475220" y="620155"/>
                <a:pt x="495300" y="600075"/>
              </a:cubicBezTo>
              <a:cubicBezTo>
                <a:pt x="504825" y="590550"/>
                <a:pt x="515109" y="581727"/>
                <a:pt x="523875" y="571500"/>
              </a:cubicBezTo>
              <a:cubicBezTo>
                <a:pt x="557403" y="532384"/>
                <a:pt x="544322" y="531241"/>
                <a:pt x="590550" y="504825"/>
              </a:cubicBezTo>
              <a:cubicBezTo>
                <a:pt x="599267" y="499844"/>
                <a:pt x="609600" y="498475"/>
                <a:pt x="619125" y="495300"/>
              </a:cubicBezTo>
              <a:cubicBezTo>
                <a:pt x="628650" y="485775"/>
                <a:pt x="637067" y="474995"/>
                <a:pt x="647700" y="466725"/>
              </a:cubicBezTo>
              <a:cubicBezTo>
                <a:pt x="665772" y="452669"/>
                <a:pt x="704850" y="428625"/>
                <a:pt x="704850" y="428625"/>
              </a:cubicBezTo>
              <a:cubicBezTo>
                <a:pt x="721783" y="403225"/>
                <a:pt x="727088" y="391220"/>
                <a:pt x="752475" y="371475"/>
              </a:cubicBezTo>
              <a:cubicBezTo>
                <a:pt x="770547" y="357419"/>
                <a:pt x="793436" y="349564"/>
                <a:pt x="809625" y="333375"/>
              </a:cubicBezTo>
              <a:cubicBezTo>
                <a:pt x="831850" y="311150"/>
                <a:pt x="858865" y="292852"/>
                <a:pt x="876300" y="266700"/>
              </a:cubicBezTo>
              <a:cubicBezTo>
                <a:pt x="899205" y="232343"/>
                <a:pt x="913353" y="207073"/>
                <a:pt x="952500" y="180975"/>
              </a:cubicBezTo>
              <a:cubicBezTo>
                <a:pt x="962025" y="174625"/>
                <a:pt x="971760" y="168579"/>
                <a:pt x="981075" y="161925"/>
              </a:cubicBezTo>
              <a:cubicBezTo>
                <a:pt x="993993" y="152698"/>
                <a:pt x="1005392" y="141226"/>
                <a:pt x="1019175" y="133350"/>
              </a:cubicBezTo>
              <a:cubicBezTo>
                <a:pt x="1027892" y="128369"/>
                <a:pt x="1038973" y="128701"/>
                <a:pt x="1047750" y="123825"/>
              </a:cubicBezTo>
              <a:cubicBezTo>
                <a:pt x="1067764" y="112706"/>
                <a:pt x="1085850" y="98425"/>
                <a:pt x="1104900" y="85725"/>
              </a:cubicBezTo>
              <a:cubicBezTo>
                <a:pt x="1114425" y="79375"/>
                <a:pt x="1122615" y="70295"/>
                <a:pt x="1133475" y="66675"/>
              </a:cubicBezTo>
              <a:lnTo>
                <a:pt x="1190625" y="47625"/>
              </a:lnTo>
              <a:cubicBezTo>
                <a:pt x="1200150" y="44450"/>
                <a:pt x="1210846" y="43669"/>
                <a:pt x="1219200" y="38100"/>
              </a:cubicBezTo>
              <a:cubicBezTo>
                <a:pt x="1228725" y="31750"/>
                <a:pt x="1236810" y="22339"/>
                <a:pt x="1247775" y="19050"/>
              </a:cubicBezTo>
              <a:cubicBezTo>
                <a:pt x="1269279" y="12599"/>
                <a:pt x="1292305" y="13216"/>
                <a:pt x="1314450" y="9525"/>
              </a:cubicBezTo>
              <a:cubicBezTo>
                <a:pt x="1330419" y="6863"/>
                <a:pt x="1346200" y="3175"/>
                <a:pt x="1362075" y="0"/>
              </a:cubicBezTo>
              <a:cubicBezTo>
                <a:pt x="1482725" y="3175"/>
                <a:pt x="1603477" y="3645"/>
                <a:pt x="1724025" y="9525"/>
              </a:cubicBezTo>
              <a:cubicBezTo>
                <a:pt x="1734053" y="10014"/>
                <a:pt x="1742755" y="17081"/>
                <a:pt x="1752600" y="19050"/>
              </a:cubicBezTo>
              <a:cubicBezTo>
                <a:pt x="1774615" y="23453"/>
                <a:pt x="1797050" y="25400"/>
                <a:pt x="1819275" y="28575"/>
              </a:cubicBezTo>
              <a:cubicBezTo>
                <a:pt x="1911257" y="59236"/>
                <a:pt x="1768249" y="10070"/>
                <a:pt x="1885950" y="57150"/>
              </a:cubicBezTo>
              <a:cubicBezTo>
                <a:pt x="1904594" y="64608"/>
                <a:pt x="1924050" y="69850"/>
                <a:pt x="1943100" y="76200"/>
              </a:cubicBezTo>
              <a:cubicBezTo>
                <a:pt x="1952625" y="79375"/>
                <a:pt x="1962695" y="81235"/>
                <a:pt x="1971675" y="85725"/>
              </a:cubicBezTo>
              <a:cubicBezTo>
                <a:pt x="1984375" y="92075"/>
                <a:pt x="1997447" y="97730"/>
                <a:pt x="2009775" y="104775"/>
              </a:cubicBezTo>
              <a:cubicBezTo>
                <a:pt x="2118846" y="167101"/>
                <a:pt x="1948724" y="73599"/>
                <a:pt x="2066925" y="152400"/>
              </a:cubicBezTo>
              <a:cubicBezTo>
                <a:pt x="2075279" y="157969"/>
                <a:pt x="2085975" y="158750"/>
                <a:pt x="2095500" y="161925"/>
              </a:cubicBezTo>
              <a:cubicBezTo>
                <a:pt x="2101850" y="174625"/>
                <a:pt x="2103191" y="191506"/>
                <a:pt x="2114550" y="200025"/>
              </a:cubicBezTo>
              <a:cubicBezTo>
                <a:pt x="2130614" y="212073"/>
                <a:pt x="2154992" y="207936"/>
                <a:pt x="2171700" y="219075"/>
              </a:cubicBezTo>
              <a:cubicBezTo>
                <a:pt x="2253592" y="273670"/>
                <a:pt x="2149980" y="208215"/>
                <a:pt x="2228850" y="247650"/>
              </a:cubicBezTo>
              <a:cubicBezTo>
                <a:pt x="2239089" y="252770"/>
                <a:pt x="2247186" y="261580"/>
                <a:pt x="2257425" y="266700"/>
              </a:cubicBezTo>
              <a:cubicBezTo>
                <a:pt x="2266405" y="271190"/>
                <a:pt x="2277020" y="271735"/>
                <a:pt x="2286000" y="276225"/>
              </a:cubicBezTo>
              <a:cubicBezTo>
                <a:pt x="2359858" y="313154"/>
                <a:pt x="2271326" y="280859"/>
                <a:pt x="2343150" y="304800"/>
              </a:cubicBezTo>
              <a:cubicBezTo>
                <a:pt x="2378075" y="357187"/>
                <a:pt x="2343150" y="312738"/>
                <a:pt x="2390775" y="352425"/>
              </a:cubicBezTo>
              <a:cubicBezTo>
                <a:pt x="2426404" y="382116"/>
                <a:pt x="2410450" y="384383"/>
                <a:pt x="2457450" y="400050"/>
              </a:cubicBezTo>
              <a:cubicBezTo>
                <a:pt x="2472809" y="405170"/>
                <a:pt x="2489456" y="405315"/>
                <a:pt x="2505075" y="409575"/>
              </a:cubicBezTo>
              <a:cubicBezTo>
                <a:pt x="2524448" y="414859"/>
                <a:pt x="2542744" y="423755"/>
                <a:pt x="2562225" y="428625"/>
              </a:cubicBezTo>
              <a:lnTo>
                <a:pt x="2600325" y="438150"/>
              </a:lnTo>
              <a:cubicBezTo>
                <a:pt x="2609850" y="444500"/>
                <a:pt x="2618439" y="452551"/>
                <a:pt x="2628900" y="457200"/>
              </a:cubicBezTo>
              <a:cubicBezTo>
                <a:pt x="2647250" y="465355"/>
                <a:pt x="2667406" y="468792"/>
                <a:pt x="2686050" y="476250"/>
              </a:cubicBezTo>
              <a:cubicBezTo>
                <a:pt x="2701925" y="482600"/>
                <a:pt x="2717607" y="489457"/>
                <a:pt x="2733675" y="495300"/>
              </a:cubicBezTo>
              <a:cubicBezTo>
                <a:pt x="2752546" y="502162"/>
                <a:pt x="2774117" y="503211"/>
                <a:pt x="2790825" y="514350"/>
              </a:cubicBezTo>
              <a:cubicBezTo>
                <a:pt x="2800350" y="520700"/>
                <a:pt x="2808939" y="528751"/>
                <a:pt x="2819400" y="533400"/>
              </a:cubicBezTo>
              <a:cubicBezTo>
                <a:pt x="2837750" y="541555"/>
                <a:pt x="2857069" y="547580"/>
                <a:pt x="2876550" y="552450"/>
              </a:cubicBezTo>
              <a:cubicBezTo>
                <a:pt x="2906292" y="559886"/>
                <a:pt x="2956414" y="571966"/>
                <a:pt x="2981325" y="581025"/>
              </a:cubicBezTo>
              <a:cubicBezTo>
                <a:pt x="2994669" y="585877"/>
                <a:pt x="3006374" y="594482"/>
                <a:pt x="3019425" y="600075"/>
              </a:cubicBezTo>
              <a:cubicBezTo>
                <a:pt x="3038556" y="608274"/>
                <a:pt x="3066766" y="614292"/>
                <a:pt x="3086100" y="619125"/>
              </a:cubicBezTo>
              <a:cubicBezTo>
                <a:pt x="3095625" y="625475"/>
                <a:pt x="3103734" y="634808"/>
                <a:pt x="3114675" y="638175"/>
              </a:cubicBezTo>
              <a:cubicBezTo>
                <a:pt x="3145622" y="647697"/>
                <a:pt x="3178513" y="649372"/>
                <a:pt x="3209925" y="657225"/>
              </a:cubicBezTo>
              <a:lnTo>
                <a:pt x="3248025" y="666750"/>
              </a:lnTo>
              <a:cubicBezTo>
                <a:pt x="3293360" y="696973"/>
                <a:pt x="3258784" y="678550"/>
                <a:pt x="3314700" y="695325"/>
              </a:cubicBezTo>
              <a:cubicBezTo>
                <a:pt x="3333934" y="701095"/>
                <a:pt x="3352369" y="709505"/>
                <a:pt x="3371850" y="714375"/>
              </a:cubicBezTo>
              <a:cubicBezTo>
                <a:pt x="3406100" y="722938"/>
                <a:pt x="3421298" y="727379"/>
                <a:pt x="3457575" y="733425"/>
              </a:cubicBezTo>
              <a:cubicBezTo>
                <a:pt x="3479720" y="737116"/>
                <a:pt x="3502025" y="739775"/>
                <a:pt x="3524250" y="742950"/>
              </a:cubicBezTo>
              <a:cubicBezTo>
                <a:pt x="3592763" y="765788"/>
                <a:pt x="3507204" y="738080"/>
                <a:pt x="3590925" y="762000"/>
              </a:cubicBezTo>
              <a:cubicBezTo>
                <a:pt x="3600579" y="764758"/>
                <a:pt x="3609577" y="769998"/>
                <a:pt x="3619500" y="771525"/>
              </a:cubicBezTo>
              <a:cubicBezTo>
                <a:pt x="3651037" y="776377"/>
                <a:pt x="3683037" y="777526"/>
                <a:pt x="3714750" y="781050"/>
              </a:cubicBezTo>
              <a:cubicBezTo>
                <a:pt x="3902059" y="801862"/>
                <a:pt x="3660910" y="778753"/>
                <a:pt x="3895725" y="800100"/>
              </a:cubicBezTo>
              <a:cubicBezTo>
                <a:pt x="3998156" y="834244"/>
                <a:pt x="3932839" y="817814"/>
                <a:pt x="4095750" y="828675"/>
              </a:cubicBezTo>
              <a:cubicBezTo>
                <a:pt x="4130000" y="837238"/>
                <a:pt x="4145198" y="841679"/>
                <a:pt x="4181475" y="847725"/>
              </a:cubicBezTo>
              <a:cubicBezTo>
                <a:pt x="4203620" y="851416"/>
                <a:pt x="4225925" y="854075"/>
                <a:pt x="4248150" y="857250"/>
              </a:cubicBezTo>
              <a:cubicBezTo>
                <a:pt x="4273312" y="867315"/>
                <a:pt x="4298219" y="878359"/>
                <a:pt x="4324350" y="885825"/>
              </a:cubicBezTo>
              <a:cubicBezTo>
                <a:pt x="4336937" y="889421"/>
                <a:pt x="4349863" y="891754"/>
                <a:pt x="4362450" y="895350"/>
              </a:cubicBezTo>
              <a:cubicBezTo>
                <a:pt x="4389590" y="903104"/>
                <a:pt x="4399348" y="910146"/>
                <a:pt x="4429125" y="914400"/>
              </a:cubicBezTo>
              <a:cubicBezTo>
                <a:pt x="4460713" y="918913"/>
                <a:pt x="4492662" y="920401"/>
                <a:pt x="4524375" y="923925"/>
              </a:cubicBezTo>
              <a:cubicBezTo>
                <a:pt x="4772995" y="951549"/>
                <a:pt x="4390672" y="928679"/>
                <a:pt x="5019675" y="942975"/>
              </a:cubicBezTo>
              <a:cubicBezTo>
                <a:pt x="5051425" y="946150"/>
                <a:pt x="5083297" y="948283"/>
                <a:pt x="5114925" y="952500"/>
              </a:cubicBezTo>
              <a:cubicBezTo>
                <a:pt x="5209713" y="965138"/>
                <a:pt x="5115378" y="962025"/>
                <a:pt x="5210175" y="962025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17</xdr:row>
      <xdr:rowOff>133350</xdr:rowOff>
    </xdr:from>
    <xdr:to>
      <xdr:col>8</xdr:col>
      <xdr:colOff>314325</xdr:colOff>
      <xdr:row>21</xdr:row>
      <xdr:rowOff>152400</xdr:rowOff>
    </xdr:to>
    <xdr:sp>
      <xdr:nvSpPr>
        <xdr:cNvPr id="2" name="Straight Connector 3"/>
        <xdr:cNvSpPr>
          <a:spLocks/>
        </xdr:cNvSpPr>
      </xdr:nvSpPr>
      <xdr:spPr>
        <a:xfrm flipV="1">
          <a:off x="6048375" y="2924175"/>
          <a:ext cx="0" cy="666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7</xdr:row>
      <xdr:rowOff>85725</xdr:rowOff>
    </xdr:from>
    <xdr:to>
      <xdr:col>13</xdr:col>
      <xdr:colOff>38100</xdr:colOff>
      <xdr:row>21</xdr:row>
      <xdr:rowOff>123825</xdr:rowOff>
    </xdr:to>
    <xdr:sp>
      <xdr:nvSpPr>
        <xdr:cNvPr id="3" name="Freeform 4"/>
        <xdr:cNvSpPr>
          <a:spLocks/>
        </xdr:cNvSpPr>
      </xdr:nvSpPr>
      <xdr:spPr>
        <a:xfrm>
          <a:off x="3733800" y="1238250"/>
          <a:ext cx="5086350" cy="2324100"/>
        </a:xfrm>
        <a:custGeom>
          <a:pathLst>
            <a:path h="2324100" w="5086350">
              <a:moveTo>
                <a:pt x="0" y="438150"/>
              </a:moveTo>
              <a:cubicBezTo>
                <a:pt x="6350" y="422275"/>
                <a:pt x="9988" y="405024"/>
                <a:pt x="19050" y="390525"/>
              </a:cubicBezTo>
              <a:cubicBezTo>
                <a:pt x="26189" y="379102"/>
                <a:pt x="38859" y="372177"/>
                <a:pt x="47625" y="361950"/>
              </a:cubicBezTo>
              <a:cubicBezTo>
                <a:pt x="94883" y="306816"/>
                <a:pt x="54472" y="338336"/>
                <a:pt x="104775" y="304800"/>
              </a:cubicBezTo>
              <a:cubicBezTo>
                <a:pt x="123825" y="276225"/>
                <a:pt x="120650" y="273050"/>
                <a:pt x="152400" y="257175"/>
              </a:cubicBezTo>
              <a:cubicBezTo>
                <a:pt x="161380" y="252685"/>
                <a:pt x="172198" y="252526"/>
                <a:pt x="180975" y="247650"/>
              </a:cubicBezTo>
              <a:cubicBezTo>
                <a:pt x="200989" y="236531"/>
                <a:pt x="221936" y="225739"/>
                <a:pt x="238125" y="209550"/>
              </a:cubicBezTo>
              <a:cubicBezTo>
                <a:pt x="247650" y="200025"/>
                <a:pt x="255492" y="188447"/>
                <a:pt x="266700" y="180975"/>
              </a:cubicBezTo>
              <a:cubicBezTo>
                <a:pt x="275054" y="175406"/>
                <a:pt x="285750" y="174625"/>
                <a:pt x="295275" y="171450"/>
              </a:cubicBezTo>
              <a:cubicBezTo>
                <a:pt x="312439" y="154286"/>
                <a:pt x="329218" y="133771"/>
                <a:pt x="352425" y="123825"/>
              </a:cubicBezTo>
              <a:cubicBezTo>
                <a:pt x="364457" y="118668"/>
                <a:pt x="377825" y="117475"/>
                <a:pt x="390525" y="114300"/>
              </a:cubicBezTo>
              <a:cubicBezTo>
                <a:pt x="400050" y="107950"/>
                <a:pt x="408578" y="99759"/>
                <a:pt x="419100" y="95250"/>
              </a:cubicBezTo>
              <a:cubicBezTo>
                <a:pt x="461826" y="76939"/>
                <a:pt x="448704" y="94736"/>
                <a:pt x="485775" y="76200"/>
              </a:cubicBezTo>
              <a:cubicBezTo>
                <a:pt x="496014" y="71080"/>
                <a:pt x="504111" y="62270"/>
                <a:pt x="514350" y="57150"/>
              </a:cubicBezTo>
              <a:cubicBezTo>
                <a:pt x="523330" y="52660"/>
                <a:pt x="533945" y="52115"/>
                <a:pt x="542925" y="47625"/>
              </a:cubicBezTo>
              <a:cubicBezTo>
                <a:pt x="553164" y="42505"/>
                <a:pt x="560640" y="32195"/>
                <a:pt x="571500" y="28575"/>
              </a:cubicBezTo>
              <a:cubicBezTo>
                <a:pt x="589822" y="22468"/>
                <a:pt x="609712" y="22838"/>
                <a:pt x="628650" y="19050"/>
              </a:cubicBezTo>
              <a:cubicBezTo>
                <a:pt x="658550" y="13070"/>
                <a:pt x="668090" y="9078"/>
                <a:pt x="695325" y="0"/>
              </a:cubicBezTo>
              <a:lnTo>
                <a:pt x="1695450" y="9525"/>
              </a:lnTo>
              <a:cubicBezTo>
                <a:pt x="1769868" y="10854"/>
                <a:pt x="1746084" y="22208"/>
                <a:pt x="1809750" y="28575"/>
              </a:cubicBezTo>
              <a:cubicBezTo>
                <a:pt x="1857244" y="33324"/>
                <a:pt x="1905090" y="33779"/>
                <a:pt x="1952625" y="38100"/>
              </a:cubicBezTo>
              <a:cubicBezTo>
                <a:pt x="2009891" y="43306"/>
                <a:pt x="2124075" y="57150"/>
                <a:pt x="2124075" y="57150"/>
              </a:cubicBezTo>
              <a:cubicBezTo>
                <a:pt x="2136775" y="60325"/>
                <a:pt x="2149338" y="64108"/>
                <a:pt x="2162175" y="66675"/>
              </a:cubicBezTo>
              <a:cubicBezTo>
                <a:pt x="2181113" y="70463"/>
                <a:pt x="2200827" y="70651"/>
                <a:pt x="2219325" y="76200"/>
              </a:cubicBezTo>
              <a:cubicBezTo>
                <a:pt x="2232925" y="80280"/>
                <a:pt x="2244130" y="90264"/>
                <a:pt x="2257425" y="95250"/>
              </a:cubicBezTo>
              <a:cubicBezTo>
                <a:pt x="2269682" y="99847"/>
                <a:pt x="2283106" y="100635"/>
                <a:pt x="2295525" y="104775"/>
              </a:cubicBezTo>
              <a:cubicBezTo>
                <a:pt x="2311745" y="110182"/>
                <a:pt x="2327082" y="117982"/>
                <a:pt x="2343150" y="123825"/>
              </a:cubicBezTo>
              <a:cubicBezTo>
                <a:pt x="2362021" y="130687"/>
                <a:pt x="2382339" y="133895"/>
                <a:pt x="2400300" y="142875"/>
              </a:cubicBezTo>
              <a:cubicBezTo>
                <a:pt x="2413000" y="149225"/>
                <a:pt x="2425988" y="155029"/>
                <a:pt x="2438400" y="161925"/>
              </a:cubicBezTo>
              <a:cubicBezTo>
                <a:pt x="2454584" y="170916"/>
                <a:pt x="2469107" y="182981"/>
                <a:pt x="2486025" y="190500"/>
              </a:cubicBezTo>
              <a:cubicBezTo>
                <a:pt x="2497988" y="195817"/>
                <a:pt x="2511425" y="196850"/>
                <a:pt x="2524125" y="200025"/>
              </a:cubicBezTo>
              <a:cubicBezTo>
                <a:pt x="2543175" y="212725"/>
                <a:pt x="2561175" y="227162"/>
                <a:pt x="2581275" y="238125"/>
              </a:cubicBezTo>
              <a:cubicBezTo>
                <a:pt x="2597299" y="246865"/>
                <a:pt x="2671690" y="272635"/>
                <a:pt x="2686050" y="276225"/>
              </a:cubicBezTo>
              <a:cubicBezTo>
                <a:pt x="2698750" y="279400"/>
                <a:pt x="2711893" y="281153"/>
                <a:pt x="2724150" y="285750"/>
              </a:cubicBezTo>
              <a:cubicBezTo>
                <a:pt x="2737445" y="290736"/>
                <a:pt x="2749275" y="299033"/>
                <a:pt x="2762250" y="304800"/>
              </a:cubicBezTo>
              <a:cubicBezTo>
                <a:pt x="2777874" y="311744"/>
                <a:pt x="2794582" y="316204"/>
                <a:pt x="2809875" y="323850"/>
              </a:cubicBezTo>
              <a:cubicBezTo>
                <a:pt x="2835356" y="336590"/>
                <a:pt x="2865047" y="366981"/>
                <a:pt x="2886075" y="381000"/>
              </a:cubicBezTo>
              <a:cubicBezTo>
                <a:pt x="2908487" y="395941"/>
                <a:pt x="2933264" y="399614"/>
                <a:pt x="2952750" y="419100"/>
              </a:cubicBezTo>
              <a:cubicBezTo>
                <a:pt x="2967125" y="433475"/>
                <a:pt x="2977175" y="451682"/>
                <a:pt x="2990850" y="466725"/>
              </a:cubicBezTo>
              <a:cubicBezTo>
                <a:pt x="3008972" y="486660"/>
                <a:pt x="3031836" y="502322"/>
                <a:pt x="3048000" y="523875"/>
              </a:cubicBezTo>
              <a:cubicBezTo>
                <a:pt x="3067229" y="549514"/>
                <a:pt x="3088115" y="581104"/>
                <a:pt x="3114675" y="600075"/>
              </a:cubicBezTo>
              <a:cubicBezTo>
                <a:pt x="3122845" y="605911"/>
                <a:pt x="3133725" y="606425"/>
                <a:pt x="3143250" y="609600"/>
              </a:cubicBezTo>
              <a:cubicBezTo>
                <a:pt x="3180805" y="665932"/>
                <a:pt x="3138878" y="613280"/>
                <a:pt x="3200400" y="657225"/>
              </a:cubicBezTo>
              <a:cubicBezTo>
                <a:pt x="3211361" y="665055"/>
                <a:pt x="3218014" y="677970"/>
                <a:pt x="3228975" y="685800"/>
              </a:cubicBezTo>
              <a:cubicBezTo>
                <a:pt x="3249573" y="700513"/>
                <a:pt x="3272331" y="706602"/>
                <a:pt x="3295650" y="714375"/>
              </a:cubicBezTo>
              <a:cubicBezTo>
                <a:pt x="3395175" y="813900"/>
                <a:pt x="3277062" y="703820"/>
                <a:pt x="3371850" y="771525"/>
              </a:cubicBezTo>
              <a:cubicBezTo>
                <a:pt x="3382811" y="779355"/>
                <a:pt x="3390077" y="791476"/>
                <a:pt x="3400425" y="800100"/>
              </a:cubicBezTo>
              <a:cubicBezTo>
                <a:pt x="3409219" y="807429"/>
                <a:pt x="3419475" y="812800"/>
                <a:pt x="3429000" y="819150"/>
              </a:cubicBezTo>
              <a:cubicBezTo>
                <a:pt x="3441700" y="838200"/>
                <a:pt x="3450911" y="860111"/>
                <a:pt x="3467100" y="876300"/>
              </a:cubicBezTo>
              <a:cubicBezTo>
                <a:pt x="3551395" y="960595"/>
                <a:pt x="3513412" y="932575"/>
                <a:pt x="3571875" y="971550"/>
              </a:cubicBezTo>
              <a:cubicBezTo>
                <a:pt x="3578225" y="981075"/>
                <a:pt x="3582830" y="992030"/>
                <a:pt x="3590925" y="1000125"/>
              </a:cubicBezTo>
              <a:cubicBezTo>
                <a:pt x="3612280" y="1021480"/>
                <a:pt x="3639963" y="1035678"/>
                <a:pt x="3667125" y="1047750"/>
              </a:cubicBezTo>
              <a:cubicBezTo>
                <a:pt x="3682749" y="1054694"/>
                <a:pt x="3700089" y="1058003"/>
                <a:pt x="3714750" y="1066800"/>
              </a:cubicBezTo>
              <a:cubicBezTo>
                <a:pt x="3761449" y="1094819"/>
                <a:pt x="3761208" y="1109343"/>
                <a:pt x="3800475" y="1143000"/>
              </a:cubicBezTo>
              <a:cubicBezTo>
                <a:pt x="3809167" y="1150450"/>
                <a:pt x="3820256" y="1154721"/>
                <a:pt x="3829050" y="1162050"/>
              </a:cubicBezTo>
              <a:cubicBezTo>
                <a:pt x="3896794" y="1218504"/>
                <a:pt x="3809686" y="1161831"/>
                <a:pt x="3905250" y="1228725"/>
              </a:cubicBezTo>
              <a:cubicBezTo>
                <a:pt x="3920417" y="1239342"/>
                <a:pt x="3937471" y="1247031"/>
                <a:pt x="3952875" y="1257300"/>
              </a:cubicBezTo>
              <a:cubicBezTo>
                <a:pt x="3966084" y="1266106"/>
                <a:pt x="3978922" y="1275544"/>
                <a:pt x="3990975" y="1285875"/>
              </a:cubicBezTo>
              <a:cubicBezTo>
                <a:pt x="4001202" y="1294641"/>
                <a:pt x="4008589" y="1306620"/>
                <a:pt x="4019550" y="1314450"/>
              </a:cubicBezTo>
              <a:cubicBezTo>
                <a:pt x="4031104" y="1322703"/>
                <a:pt x="4044950" y="1327150"/>
                <a:pt x="4057650" y="1333500"/>
              </a:cubicBezTo>
              <a:cubicBezTo>
                <a:pt x="4095243" y="1389889"/>
                <a:pt x="4054040" y="1334953"/>
                <a:pt x="4114800" y="1390650"/>
              </a:cubicBezTo>
              <a:cubicBezTo>
                <a:pt x="4141279" y="1414923"/>
                <a:pt x="4161112" y="1446925"/>
                <a:pt x="4191000" y="1466850"/>
              </a:cubicBezTo>
              <a:cubicBezTo>
                <a:pt x="4200525" y="1473200"/>
                <a:pt x="4211480" y="1477805"/>
                <a:pt x="4219575" y="1485900"/>
              </a:cubicBezTo>
              <a:cubicBezTo>
                <a:pt x="4233950" y="1500275"/>
                <a:pt x="4243300" y="1519150"/>
                <a:pt x="4257675" y="1533525"/>
              </a:cubicBezTo>
              <a:cubicBezTo>
                <a:pt x="4265770" y="1541620"/>
                <a:pt x="4277092" y="1545706"/>
                <a:pt x="4286250" y="1552575"/>
              </a:cubicBezTo>
              <a:cubicBezTo>
                <a:pt x="4302514" y="1564773"/>
                <a:pt x="4318977" y="1576841"/>
                <a:pt x="4333875" y="1590675"/>
              </a:cubicBezTo>
              <a:cubicBezTo>
                <a:pt x="4363488" y="1618173"/>
                <a:pt x="4395353" y="1644071"/>
                <a:pt x="4419600" y="1676400"/>
              </a:cubicBezTo>
              <a:cubicBezTo>
                <a:pt x="4429125" y="1689100"/>
                <a:pt x="4435979" y="1704337"/>
                <a:pt x="4448175" y="1714500"/>
              </a:cubicBezTo>
              <a:cubicBezTo>
                <a:pt x="4455888" y="1720928"/>
                <a:pt x="4467225" y="1720850"/>
                <a:pt x="4476750" y="1724025"/>
              </a:cubicBezTo>
              <a:cubicBezTo>
                <a:pt x="4570137" y="1848541"/>
                <a:pt x="4450332" y="1697607"/>
                <a:pt x="4533900" y="1781175"/>
              </a:cubicBezTo>
              <a:cubicBezTo>
                <a:pt x="4541995" y="1789270"/>
                <a:pt x="4545345" y="1801194"/>
                <a:pt x="4552950" y="1809750"/>
              </a:cubicBezTo>
              <a:cubicBezTo>
                <a:pt x="4570848" y="1829886"/>
                <a:pt x="4591050" y="1847850"/>
                <a:pt x="4610100" y="1866900"/>
              </a:cubicBezTo>
              <a:lnTo>
                <a:pt x="4610100" y="1866900"/>
              </a:lnTo>
              <a:cubicBezTo>
                <a:pt x="4625975" y="1879600"/>
                <a:pt x="4644125" y="1889889"/>
                <a:pt x="4657725" y="1905000"/>
              </a:cubicBezTo>
              <a:cubicBezTo>
                <a:pt x="4741069" y="1997604"/>
                <a:pt x="4657328" y="1936485"/>
                <a:pt x="4724400" y="1981200"/>
              </a:cubicBezTo>
              <a:cubicBezTo>
                <a:pt x="4775200" y="2057400"/>
                <a:pt x="4708525" y="1965325"/>
                <a:pt x="4772025" y="2028825"/>
              </a:cubicBezTo>
              <a:cubicBezTo>
                <a:pt x="4780120" y="2036920"/>
                <a:pt x="4784421" y="2048085"/>
                <a:pt x="4791075" y="2057400"/>
              </a:cubicBezTo>
              <a:cubicBezTo>
                <a:pt x="4800302" y="2070318"/>
                <a:pt x="4810423" y="2082582"/>
                <a:pt x="4819650" y="2095500"/>
              </a:cubicBezTo>
              <a:cubicBezTo>
                <a:pt x="4826304" y="2104815"/>
                <a:pt x="4831095" y="2115519"/>
                <a:pt x="4838700" y="2124075"/>
              </a:cubicBezTo>
              <a:cubicBezTo>
                <a:pt x="4886151" y="2177457"/>
                <a:pt x="4880995" y="2171322"/>
                <a:pt x="4924425" y="2200275"/>
              </a:cubicBezTo>
              <a:cubicBezTo>
                <a:pt x="4930775" y="2209800"/>
                <a:pt x="4934536" y="2221699"/>
                <a:pt x="4943475" y="2228850"/>
              </a:cubicBezTo>
              <a:cubicBezTo>
                <a:pt x="4951315" y="2235122"/>
                <a:pt x="4964950" y="2231275"/>
                <a:pt x="4972050" y="2238375"/>
              </a:cubicBezTo>
              <a:cubicBezTo>
                <a:pt x="4979150" y="2245475"/>
                <a:pt x="4975303" y="2259110"/>
                <a:pt x="4981575" y="2266950"/>
              </a:cubicBezTo>
              <a:cubicBezTo>
                <a:pt x="4999773" y="2289698"/>
                <a:pt x="5015718" y="2284021"/>
                <a:pt x="5038725" y="2295525"/>
              </a:cubicBezTo>
              <a:cubicBezTo>
                <a:pt x="5048964" y="2300645"/>
                <a:pt x="5057484" y="2308685"/>
                <a:pt x="5067300" y="2314575"/>
              </a:cubicBezTo>
              <a:cubicBezTo>
                <a:pt x="5073388" y="2318228"/>
                <a:pt x="5080000" y="2320925"/>
                <a:pt x="5086350" y="2324100"/>
              </a:cubicBezTo>
            </a:path>
          </a:pathLst>
        </a:cu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17</xdr:row>
      <xdr:rowOff>95250</xdr:rowOff>
    </xdr:from>
    <xdr:to>
      <xdr:col>10</xdr:col>
      <xdr:colOff>361950</xdr:colOff>
      <xdr:row>19</xdr:row>
      <xdr:rowOff>85725</xdr:rowOff>
    </xdr:to>
    <xdr:sp>
      <xdr:nvSpPr>
        <xdr:cNvPr id="4" name="Oval 5"/>
        <xdr:cNvSpPr>
          <a:spLocks/>
        </xdr:cNvSpPr>
      </xdr:nvSpPr>
      <xdr:spPr>
        <a:xfrm>
          <a:off x="6267450" y="2886075"/>
          <a:ext cx="104775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161925</xdr:rowOff>
    </xdr:from>
    <xdr:to>
      <xdr:col>4</xdr:col>
      <xdr:colOff>276225</xdr:colOff>
      <xdr:row>27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22955" b="22039"/>
        <a:stretch>
          <a:fillRect/>
        </a:stretch>
      </xdr:blipFill>
      <xdr:spPr>
        <a:xfrm>
          <a:off x="0" y="2314575"/>
          <a:ext cx="3295650" cy="2324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895350</xdr:colOff>
      <xdr:row>24</xdr:row>
      <xdr:rowOff>123825</xdr:rowOff>
    </xdr:from>
    <xdr:to>
      <xdr:col>9</xdr:col>
      <xdr:colOff>266700</xdr:colOff>
      <xdr:row>27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219575" y="4238625"/>
          <a:ext cx="21621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Fail to Reject the Null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since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TS=2.8626 &lt; 3.885 = Critical Value</a:t>
          </a:r>
        </a:p>
      </xdr:txBody>
    </xdr:sp>
    <xdr:clientData/>
  </xdr:twoCellAnchor>
  <xdr:twoCellAnchor>
    <xdr:from>
      <xdr:col>5</xdr:col>
      <xdr:colOff>504825</xdr:colOff>
      <xdr:row>22</xdr:row>
      <xdr:rowOff>0</xdr:rowOff>
    </xdr:from>
    <xdr:to>
      <xdr:col>13</xdr:col>
      <xdr:colOff>66675</xdr:colOff>
      <xdr:row>27</xdr:row>
      <xdr:rowOff>142875</xdr:rowOff>
    </xdr:to>
    <xdr:pic>
      <xdr:nvPicPr>
        <xdr:cNvPr id="3" name="In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790950"/>
          <a:ext cx="475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20</xdr:row>
      <xdr:rowOff>123825</xdr:rowOff>
    </xdr:from>
    <xdr:to>
      <xdr:col>13</xdr:col>
      <xdr:colOff>600075</xdr:colOff>
      <xdr:row>28</xdr:row>
      <xdr:rowOff>0</xdr:rowOff>
    </xdr:to>
    <xdr:pic>
      <xdr:nvPicPr>
        <xdr:cNvPr id="4" name="In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3590925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28</xdr:row>
      <xdr:rowOff>57150</xdr:rowOff>
    </xdr:from>
    <xdr:to>
      <xdr:col>10</xdr:col>
      <xdr:colOff>209550</xdr:colOff>
      <xdr:row>29</xdr:row>
      <xdr:rowOff>38100</xdr:rowOff>
    </xdr:to>
    <xdr:pic>
      <xdr:nvPicPr>
        <xdr:cNvPr id="5" name="In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53225" y="4819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28</xdr:row>
      <xdr:rowOff>38100</xdr:rowOff>
    </xdr:from>
    <xdr:to>
      <xdr:col>11</xdr:col>
      <xdr:colOff>76200</xdr:colOff>
      <xdr:row>29</xdr:row>
      <xdr:rowOff>28575</xdr:rowOff>
    </xdr:to>
    <xdr:pic>
      <xdr:nvPicPr>
        <xdr:cNvPr id="6" name="In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4800600"/>
          <a:ext cx="381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17</xdr:row>
      <xdr:rowOff>47625</xdr:rowOff>
    </xdr:from>
    <xdr:to>
      <xdr:col>10</xdr:col>
      <xdr:colOff>9525</xdr:colOff>
      <xdr:row>29</xdr:row>
      <xdr:rowOff>28575</xdr:rowOff>
    </xdr:to>
    <xdr:pic>
      <xdr:nvPicPr>
        <xdr:cNvPr id="7" name="Ink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62675" y="3019425"/>
          <a:ext cx="5429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</xdr:row>
      <xdr:rowOff>38100</xdr:rowOff>
    </xdr:from>
    <xdr:to>
      <xdr:col>5</xdr:col>
      <xdr:colOff>447675</xdr:colOff>
      <xdr:row>23</xdr:row>
      <xdr:rowOff>114300</xdr:rowOff>
    </xdr:to>
    <xdr:pic>
      <xdr:nvPicPr>
        <xdr:cNvPr id="8" name="In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382905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20</xdr:row>
      <xdr:rowOff>104775</xdr:rowOff>
    </xdr:from>
    <xdr:to>
      <xdr:col>5</xdr:col>
      <xdr:colOff>847725</xdr:colOff>
      <xdr:row>21</xdr:row>
      <xdr:rowOff>123825</xdr:rowOff>
    </xdr:to>
    <xdr:pic>
      <xdr:nvPicPr>
        <xdr:cNvPr id="9" name="Ink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57625" y="3571875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942975</xdr:colOff>
      <xdr:row>20</xdr:row>
      <xdr:rowOff>95250</xdr:rowOff>
    </xdr:from>
    <xdr:to>
      <xdr:col>5</xdr:col>
      <xdr:colOff>952500</xdr:colOff>
      <xdr:row>21</xdr:row>
      <xdr:rowOff>133350</xdr:rowOff>
    </xdr:to>
    <xdr:pic>
      <xdr:nvPicPr>
        <xdr:cNvPr id="10" name="Ink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67200" y="356235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104775</xdr:rowOff>
    </xdr:from>
    <xdr:to>
      <xdr:col>6</xdr:col>
      <xdr:colOff>190500</xdr:colOff>
      <xdr:row>21</xdr:row>
      <xdr:rowOff>95250</xdr:rowOff>
    </xdr:to>
    <xdr:pic>
      <xdr:nvPicPr>
        <xdr:cNvPr id="11" name="Ink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86275" y="35718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20</xdr:row>
      <xdr:rowOff>57150</xdr:rowOff>
    </xdr:from>
    <xdr:to>
      <xdr:col>7</xdr:col>
      <xdr:colOff>323850</xdr:colOff>
      <xdr:row>21</xdr:row>
      <xdr:rowOff>123825</xdr:rowOff>
    </xdr:to>
    <xdr:pic>
      <xdr:nvPicPr>
        <xdr:cNvPr id="12" name="Ink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62525" y="35242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20</xdr:row>
      <xdr:rowOff>57150</xdr:rowOff>
    </xdr:from>
    <xdr:to>
      <xdr:col>8</xdr:col>
      <xdr:colOff>85725</xdr:colOff>
      <xdr:row>21</xdr:row>
      <xdr:rowOff>66675</xdr:rowOff>
    </xdr:to>
    <xdr:pic>
      <xdr:nvPicPr>
        <xdr:cNvPr id="13" name="Ink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10200" y="35242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20</xdr:row>
      <xdr:rowOff>76200</xdr:rowOff>
    </xdr:from>
    <xdr:to>
      <xdr:col>9</xdr:col>
      <xdr:colOff>9525</xdr:colOff>
      <xdr:row>21</xdr:row>
      <xdr:rowOff>114300</xdr:rowOff>
    </xdr:to>
    <xdr:pic>
      <xdr:nvPicPr>
        <xdr:cNvPr id="14" name="Ink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05500" y="35433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22</xdr:row>
      <xdr:rowOff>142875</xdr:rowOff>
    </xdr:from>
    <xdr:to>
      <xdr:col>10</xdr:col>
      <xdr:colOff>323850</xdr:colOff>
      <xdr:row>23</xdr:row>
      <xdr:rowOff>114300</xdr:rowOff>
    </xdr:to>
    <xdr:pic>
      <xdr:nvPicPr>
        <xdr:cNvPr id="15" name="Ink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57575" y="3933825"/>
          <a:ext cx="3562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66675</xdr:rowOff>
    </xdr:from>
    <xdr:to>
      <xdr:col>9</xdr:col>
      <xdr:colOff>352425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1304925" y="1038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38100</xdr:rowOff>
    </xdr:from>
    <xdr:to>
      <xdr:col>12</xdr:col>
      <xdr:colOff>0</xdr:colOff>
      <xdr:row>25</xdr:row>
      <xdr:rowOff>104775</xdr:rowOff>
    </xdr:to>
    <xdr:graphicFrame>
      <xdr:nvGraphicFramePr>
        <xdr:cNvPr id="1" name="Chart 3"/>
        <xdr:cNvGraphicFramePr/>
      </xdr:nvGraphicFramePr>
      <xdr:xfrm>
        <a:off x="3305175" y="1009650"/>
        <a:ext cx="4819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152400</xdr:rowOff>
    </xdr:from>
    <xdr:to>
      <xdr:col>6</xdr:col>
      <xdr:colOff>523875</xdr:colOff>
      <xdr:row>16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52400"/>
          <a:ext cx="28575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19050</xdr:rowOff>
    </xdr:from>
    <xdr:to>
      <xdr:col>13</xdr:col>
      <xdr:colOff>114300</xdr:colOff>
      <xdr:row>17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1" r="25132" b="12892"/>
        <a:stretch>
          <a:fillRect/>
        </a:stretch>
      </xdr:blipFill>
      <xdr:spPr>
        <a:xfrm>
          <a:off x="4752975" y="180975"/>
          <a:ext cx="37433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6</xdr:col>
      <xdr:colOff>904875</xdr:colOff>
      <xdr:row>29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97" t="4037" r="54931" b="34106"/>
        <a:stretch>
          <a:fillRect/>
        </a:stretch>
      </xdr:blipFill>
      <xdr:spPr>
        <a:xfrm>
          <a:off x="161925" y="190500"/>
          <a:ext cx="4400550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38100</xdr:rowOff>
    </xdr:from>
    <xdr:to>
      <xdr:col>13</xdr:col>
      <xdr:colOff>561975</xdr:colOff>
      <xdr:row>36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38100"/>
          <a:ext cx="4191000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142875</xdr:rowOff>
    </xdr:from>
    <xdr:to>
      <xdr:col>1</xdr:col>
      <xdr:colOff>114300</xdr:colOff>
      <xdr:row>3</xdr:row>
      <xdr:rowOff>142875</xdr:rowOff>
    </xdr:to>
    <xdr:sp>
      <xdr:nvSpPr>
        <xdr:cNvPr id="3" name="Straight Arrow Connector 4"/>
        <xdr:cNvSpPr>
          <a:spLocks/>
        </xdr:cNvSpPr>
      </xdr:nvSpPr>
      <xdr:spPr>
        <a:xfrm>
          <a:off x="695325" y="142875"/>
          <a:ext cx="28575" cy="485775"/>
        </a:xfrm>
        <a:prstGeom prst="straightConnector1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0.0045</cdr:y>
    </cdr:from>
    <cdr:to>
      <cdr:x>0.0665</cdr:x>
      <cdr:y>0.04</cdr:y>
    </cdr:to>
    <cdr:sp>
      <cdr:nvSpPr>
        <cdr:cNvPr id="1" name="Text 1"/>
        <cdr:cNvSpPr txBox="1">
          <a:spLocks noChangeArrowheads="1"/>
        </cdr:cNvSpPr>
      </cdr:nvSpPr>
      <cdr:spPr>
        <a:xfrm>
          <a:off x="47625" y="9525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25" sqref="F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2.00390625" style="0" customWidth="1"/>
    <col min="8" max="8" width="11.57421875" style="0" customWidth="1"/>
  </cols>
  <sheetData>
    <row r="1" ht="12.75">
      <c r="A1" s="17" t="s">
        <v>27</v>
      </c>
    </row>
    <row r="2" spans="1:7" ht="12.75">
      <c r="A2" s="20" t="s">
        <v>28</v>
      </c>
      <c r="G2" s="23" t="s">
        <v>29</v>
      </c>
    </row>
    <row r="3" spans="1:15" s="6" customFormat="1" ht="13.5" thickBot="1">
      <c r="A3" s="5" t="s">
        <v>0</v>
      </c>
      <c r="B3" s="5">
        <v>1</v>
      </c>
      <c r="C3" s="5">
        <v>2</v>
      </c>
      <c r="D3" s="5">
        <v>3</v>
      </c>
      <c r="E3" s="5">
        <v>4</v>
      </c>
      <c r="F3" s="30" t="s">
        <v>95</v>
      </c>
      <c r="G3" s="26"/>
      <c r="H3" s="26"/>
      <c r="I3" s="26"/>
      <c r="J3" s="26"/>
      <c r="K3" s="26"/>
      <c r="L3" s="26"/>
      <c r="M3" s="26"/>
      <c r="N3" s="26"/>
      <c r="O3" s="26"/>
    </row>
    <row r="4" spans="1:9" s="6" customFormat="1" ht="15.75">
      <c r="A4" s="35" t="s">
        <v>1</v>
      </c>
      <c r="B4" s="36">
        <v>40</v>
      </c>
      <c r="C4" s="36">
        <v>50</v>
      </c>
      <c r="D4" s="36">
        <v>70</v>
      </c>
      <c r="E4" s="36">
        <v>60</v>
      </c>
      <c r="F4" s="37" t="s">
        <v>96</v>
      </c>
      <c r="G4" s="38"/>
      <c r="H4" s="31" t="s">
        <v>25</v>
      </c>
      <c r="I4" s="32"/>
    </row>
    <row r="5" spans="1:9" s="6" customFormat="1" ht="16.5" thickBot="1">
      <c r="A5" s="39" t="s">
        <v>2</v>
      </c>
      <c r="B5" s="40">
        <v>100</v>
      </c>
      <c r="C5" s="40">
        <v>100</v>
      </c>
      <c r="D5" s="40">
        <v>100</v>
      </c>
      <c r="E5" s="40">
        <v>100</v>
      </c>
      <c r="F5" s="41" t="s">
        <v>96</v>
      </c>
      <c r="G5" s="42"/>
      <c r="H5" s="33" t="s">
        <v>24</v>
      </c>
      <c r="I5" s="34">
        <f>'Simulation ANOVA'!F10</f>
        <v>2.8532985604646655E-06</v>
      </c>
    </row>
    <row r="7" spans="3:4" ht="12.75">
      <c r="C7" t="s">
        <v>3</v>
      </c>
      <c r="D7" s="20" t="s">
        <v>30</v>
      </c>
    </row>
    <row r="8" spans="1:3" ht="12.75">
      <c r="A8" s="24" t="s">
        <v>31</v>
      </c>
      <c r="B8">
        <f>'Simulation ANOVA'!B24</f>
        <v>38.50508995755372</v>
      </c>
      <c r="C8">
        <v>1</v>
      </c>
    </row>
    <row r="9" spans="1:3" ht="12.75">
      <c r="A9" s="24" t="s">
        <v>32</v>
      </c>
      <c r="B9">
        <f>'Simulation ANOVA'!B25</f>
        <v>30.24827613553728</v>
      </c>
      <c r="C9">
        <v>1</v>
      </c>
    </row>
    <row r="10" spans="1:3" ht="12.75">
      <c r="A10" s="24" t="s">
        <v>33</v>
      </c>
      <c r="B10">
        <f>'Simulation ANOVA'!B26</f>
        <v>42.23562222892437</v>
      </c>
      <c r="C10">
        <v>1</v>
      </c>
    </row>
    <row r="11" spans="1:3" ht="12.75">
      <c r="A11" s="24" t="s">
        <v>34</v>
      </c>
      <c r="B11">
        <f>'Simulation ANOVA'!B27</f>
        <v>35.511988142285965</v>
      </c>
      <c r="C11">
        <v>1</v>
      </c>
    </row>
    <row r="12" spans="1:3" ht="12.75">
      <c r="A12" s="24" t="s">
        <v>35</v>
      </c>
      <c r="B12">
        <f>'Simulation ANOVA'!B28</f>
        <v>59.13208158507116</v>
      </c>
      <c r="C12">
        <v>1</v>
      </c>
    </row>
    <row r="13" spans="1:3" ht="12.75">
      <c r="A13" s="24" t="s">
        <v>36</v>
      </c>
      <c r="B13">
        <f>'Simulation ANOVA'!B29</f>
        <v>29.861400929388004</v>
      </c>
      <c r="C13">
        <v>1</v>
      </c>
    </row>
    <row r="14" spans="1:3" ht="12.75">
      <c r="A14" s="24" t="s">
        <v>37</v>
      </c>
      <c r="B14">
        <f>'Simulation ANOVA'!B30</f>
        <v>39.369645616887794</v>
      </c>
      <c r="C14">
        <v>1</v>
      </c>
    </row>
    <row r="15" spans="1:3" ht="12.75">
      <c r="A15" s="24" t="s">
        <v>38</v>
      </c>
      <c r="B15">
        <f>'Simulation ANOVA'!B31</f>
        <v>49.79303258816467</v>
      </c>
      <c r="C15">
        <v>1</v>
      </c>
    </row>
    <row r="16" spans="1:3" ht="12.75">
      <c r="A16" s="24" t="s">
        <v>39</v>
      </c>
      <c r="B16">
        <f>'Simulation ANOVA'!B32</f>
        <v>28.245970756189294</v>
      </c>
      <c r="C16">
        <v>1</v>
      </c>
    </row>
    <row r="17" spans="1:3" ht="12.75">
      <c r="A17" s="24" t="s">
        <v>40</v>
      </c>
      <c r="B17">
        <f>'Simulation ANOVA'!B33</f>
        <v>33.74858910850101</v>
      </c>
      <c r="C17">
        <v>1</v>
      </c>
    </row>
    <row r="18" spans="1:3" ht="12.75">
      <c r="A18" s="24" t="s">
        <v>41</v>
      </c>
      <c r="B18">
        <f>'Simulation ANOVA'!C24</f>
        <v>55.94613768788422</v>
      </c>
      <c r="C18">
        <v>2</v>
      </c>
    </row>
    <row r="19" spans="1:3" ht="12.75">
      <c r="A19" s="24" t="s">
        <v>42</v>
      </c>
      <c r="B19">
        <f>'Simulation ANOVA'!C25</f>
        <v>53.282722036941784</v>
      </c>
      <c r="C19">
        <v>2</v>
      </c>
    </row>
    <row r="20" spans="1:3" ht="12.75">
      <c r="A20" s="24" t="s">
        <v>43</v>
      </c>
      <c r="B20">
        <f>'Simulation ANOVA'!C26</f>
        <v>33.368855105319554</v>
      </c>
      <c r="C20">
        <v>2</v>
      </c>
    </row>
    <row r="21" spans="1:3" ht="12.75">
      <c r="A21" s="24" t="s">
        <v>44</v>
      </c>
      <c r="B21">
        <f>'Simulation ANOVA'!C27</f>
        <v>52.200958738486996</v>
      </c>
      <c r="C21">
        <v>2</v>
      </c>
    </row>
    <row r="22" spans="1:3" ht="12.75">
      <c r="A22" s="24" t="s">
        <v>45</v>
      </c>
      <c r="B22">
        <f>'Simulation ANOVA'!C28</f>
        <v>48.411647995633196</v>
      </c>
      <c r="C22">
        <v>2</v>
      </c>
    </row>
    <row r="23" spans="1:3" ht="12.75">
      <c r="A23" s="24" t="s">
        <v>46</v>
      </c>
      <c r="B23">
        <f>'Simulation ANOVA'!C29</f>
        <v>34.54265792642454</v>
      </c>
      <c r="C23">
        <v>2</v>
      </c>
    </row>
    <row r="24" spans="1:3" ht="12.75">
      <c r="A24" s="24" t="s">
        <v>47</v>
      </c>
      <c r="B24">
        <f>'Simulation ANOVA'!C30</f>
        <v>35.28711296563793</v>
      </c>
      <c r="C24">
        <v>2</v>
      </c>
    </row>
    <row r="25" spans="1:3" ht="12.75">
      <c r="A25" s="24" t="s">
        <v>48</v>
      </c>
      <c r="B25">
        <f>'Simulation ANOVA'!C31</f>
        <v>33.456593341883</v>
      </c>
      <c r="C25">
        <v>2</v>
      </c>
    </row>
    <row r="26" spans="1:3" ht="12.75">
      <c r="A26" s="24" t="s">
        <v>49</v>
      </c>
      <c r="B26">
        <f>'Simulation ANOVA'!C32</f>
        <v>53.430043225151486</v>
      </c>
      <c r="C26">
        <v>2</v>
      </c>
    </row>
    <row r="27" spans="1:3" ht="12.75">
      <c r="A27" s="24" t="s">
        <v>50</v>
      </c>
      <c r="B27">
        <f>'Simulation ANOVA'!C33</f>
        <v>59.85641539682642</v>
      </c>
      <c r="C27">
        <v>2</v>
      </c>
    </row>
    <row r="28" spans="1:3" ht="12.75">
      <c r="A28" s="24" t="s">
        <v>51</v>
      </c>
      <c r="B28">
        <f>'Simulation ANOVA'!D24</f>
        <v>68.17644061237789</v>
      </c>
      <c r="C28">
        <v>3</v>
      </c>
    </row>
    <row r="29" spans="1:3" ht="12.75">
      <c r="A29" s="24" t="s">
        <v>52</v>
      </c>
      <c r="B29">
        <f>'Simulation ANOVA'!D25</f>
        <v>55.17305134604937</v>
      </c>
      <c r="C29">
        <v>3</v>
      </c>
    </row>
    <row r="30" spans="1:3" ht="12.75">
      <c r="A30" s="24" t="s">
        <v>53</v>
      </c>
      <c r="B30">
        <f>'Simulation ANOVA'!D26</f>
        <v>76.34237535859734</v>
      </c>
      <c r="C30">
        <v>3</v>
      </c>
    </row>
    <row r="31" spans="1:3" ht="12.75">
      <c r="A31" s="24" t="s">
        <v>54</v>
      </c>
      <c r="B31">
        <f>'Simulation ANOVA'!D27</f>
        <v>55.48659603358214</v>
      </c>
      <c r="C31">
        <v>3</v>
      </c>
    </row>
    <row r="32" spans="1:3" ht="12.75">
      <c r="A32" s="24" t="s">
        <v>55</v>
      </c>
      <c r="B32">
        <f>'Simulation ANOVA'!D28</f>
        <v>85.51723453329599</v>
      </c>
      <c r="C32">
        <v>3</v>
      </c>
    </row>
    <row r="33" spans="1:3" ht="12.75">
      <c r="A33" s="24" t="s">
        <v>56</v>
      </c>
      <c r="B33">
        <f>'Simulation ANOVA'!D29</f>
        <v>56.46751595416299</v>
      </c>
      <c r="C33">
        <v>3</v>
      </c>
    </row>
    <row r="34" spans="1:3" ht="12.75">
      <c r="A34" s="24" t="s">
        <v>57</v>
      </c>
      <c r="B34">
        <f>'Simulation ANOVA'!D30</f>
        <v>72.18710548737394</v>
      </c>
      <c r="C34">
        <v>3</v>
      </c>
    </row>
    <row r="35" spans="1:3" ht="12.75">
      <c r="A35" s="24" t="s">
        <v>58</v>
      </c>
      <c r="B35">
        <f>'Simulation ANOVA'!D31</f>
        <v>92.92460875271402</v>
      </c>
      <c r="C35">
        <v>3</v>
      </c>
    </row>
    <row r="36" spans="1:3" ht="12.75">
      <c r="A36" s="24" t="s">
        <v>59</v>
      </c>
      <c r="B36">
        <f>'Simulation ANOVA'!D32</f>
        <v>68.90985822864326</v>
      </c>
      <c r="C36">
        <v>3</v>
      </c>
    </row>
    <row r="37" spans="1:3" ht="12.75">
      <c r="A37" s="24" t="s">
        <v>60</v>
      </c>
      <c r="B37">
        <f>'Simulation ANOVA'!D33</f>
        <v>62.57857143973798</v>
      </c>
      <c r="C37">
        <v>3</v>
      </c>
    </row>
    <row r="38" spans="1:3" ht="12.75">
      <c r="A38" s="24" t="s">
        <v>61</v>
      </c>
      <c r="B38">
        <f>'Simulation ANOVA'!E24</f>
        <v>56.07909675760771</v>
      </c>
      <c r="C38">
        <v>4</v>
      </c>
    </row>
    <row r="39" spans="1:3" ht="12.75">
      <c r="A39" s="24" t="s">
        <v>62</v>
      </c>
      <c r="B39">
        <f>'Simulation ANOVA'!E25</f>
        <v>52.280974233640364</v>
      </c>
      <c r="C39">
        <v>4</v>
      </c>
    </row>
    <row r="40" spans="1:3" ht="12.75">
      <c r="A40" s="24" t="s">
        <v>63</v>
      </c>
      <c r="B40">
        <f>'Simulation ANOVA'!E26</f>
        <v>60.472596260795434</v>
      </c>
      <c r="C40">
        <v>4</v>
      </c>
    </row>
    <row r="41" spans="1:3" ht="12.75">
      <c r="A41" s="24" t="s">
        <v>64</v>
      </c>
      <c r="B41">
        <f>'Simulation ANOVA'!E27</f>
        <v>40.6276778847764</v>
      </c>
      <c r="C41">
        <v>4</v>
      </c>
    </row>
    <row r="42" spans="1:3" ht="12.75">
      <c r="A42" s="24" t="s">
        <v>65</v>
      </c>
      <c r="B42">
        <f>'Simulation ANOVA'!E28</f>
        <v>49.02705556792661</v>
      </c>
      <c r="C42">
        <v>4</v>
      </c>
    </row>
    <row r="43" spans="1:3" ht="12.75">
      <c r="A43" s="24" t="s">
        <v>66</v>
      </c>
      <c r="B43">
        <f>'Simulation ANOVA'!E29</f>
        <v>40.09780155584903</v>
      </c>
      <c r="C43">
        <v>4</v>
      </c>
    </row>
    <row r="44" spans="1:3" ht="12.75">
      <c r="A44" s="24" t="s">
        <v>67</v>
      </c>
      <c r="B44">
        <f>'Simulation ANOVA'!E30</f>
        <v>43.036540950992475</v>
      </c>
      <c r="C44">
        <v>4</v>
      </c>
    </row>
    <row r="45" spans="1:3" ht="12.75">
      <c r="A45" s="24" t="s">
        <v>68</v>
      </c>
      <c r="B45">
        <f>'Simulation ANOVA'!E31</f>
        <v>37.74525046013964</v>
      </c>
      <c r="C45">
        <v>4</v>
      </c>
    </row>
    <row r="46" spans="1:3" ht="12.75">
      <c r="A46" s="24" t="s">
        <v>69</v>
      </c>
      <c r="B46">
        <f>'Simulation ANOVA'!E32</f>
        <v>63.48735119812468</v>
      </c>
      <c r="C46">
        <v>4</v>
      </c>
    </row>
    <row r="47" spans="1:3" ht="12.75">
      <c r="A47" s="24" t="s">
        <v>70</v>
      </c>
      <c r="B47">
        <f>'Simulation ANOVA'!E33</f>
        <v>67.35968057736503</v>
      </c>
      <c r="C47">
        <v>4</v>
      </c>
    </row>
    <row r="48" spans="1:4" ht="12.75">
      <c r="A48" s="25" t="s">
        <v>71</v>
      </c>
      <c r="B48">
        <f>AVERAGE(B8:B17)</f>
        <v>38.66516970485033</v>
      </c>
      <c r="D48">
        <v>0.85</v>
      </c>
    </row>
    <row r="49" spans="1:4" ht="12.75">
      <c r="A49" s="25" t="s">
        <v>72</v>
      </c>
      <c r="B49">
        <f>AVERAGE(B18:B27)</f>
        <v>45.97831444201891</v>
      </c>
      <c r="D49">
        <v>1.85</v>
      </c>
    </row>
    <row r="50" spans="1:4" ht="12.75">
      <c r="A50" s="25" t="s">
        <v>73</v>
      </c>
      <c r="B50">
        <f>AVERAGE(B28:B37)</f>
        <v>69.37633577465348</v>
      </c>
      <c r="D50">
        <v>2.85</v>
      </c>
    </row>
    <row r="51" spans="1:4" ht="12.75">
      <c r="A51" s="25" t="s">
        <v>74</v>
      </c>
      <c r="B51">
        <f>AVERAGE(B38:B47)</f>
        <v>51.02140254472174</v>
      </c>
      <c r="D51">
        <v>3.85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3.28125" style="0" customWidth="1"/>
    <col min="6" max="6" width="11.28125" style="0" customWidth="1"/>
    <col min="7" max="7" width="10.140625" style="0" customWidth="1"/>
  </cols>
  <sheetData>
    <row r="1" ht="12.75">
      <c r="A1" s="17" t="s">
        <v>27</v>
      </c>
    </row>
    <row r="2" spans="1:7" ht="12.75">
      <c r="A2" s="20" t="s">
        <v>28</v>
      </c>
      <c r="G2" s="23" t="s">
        <v>29</v>
      </c>
    </row>
    <row r="3" spans="1:7" ht="12.75">
      <c r="A3" s="20"/>
      <c r="G3" s="23"/>
    </row>
    <row r="4" spans="1:5" ht="15.75">
      <c r="A4" s="2" t="s">
        <v>0</v>
      </c>
      <c r="B4" s="4">
        <v>1</v>
      </c>
      <c r="C4" s="4">
        <v>2</v>
      </c>
      <c r="D4" s="4">
        <v>3</v>
      </c>
      <c r="E4" s="4">
        <v>4</v>
      </c>
    </row>
    <row r="5" spans="1:6" ht="15.75">
      <c r="A5" s="2" t="s">
        <v>1</v>
      </c>
      <c r="B5" s="4">
        <f>'Simulation Graph'!B4</f>
        <v>40</v>
      </c>
      <c r="C5" s="4">
        <f>'Simulation Graph'!C4</f>
        <v>50</v>
      </c>
      <c r="D5" s="4">
        <f>'Simulation Graph'!D4</f>
        <v>70</v>
      </c>
      <c r="E5" s="4">
        <f>'Simulation Graph'!E4</f>
        <v>60</v>
      </c>
      <c r="F5" s="8" t="s">
        <v>4</v>
      </c>
    </row>
    <row r="6" spans="1:6" ht="15.75">
      <c r="A6" s="2" t="s">
        <v>2</v>
      </c>
      <c r="B6" s="4">
        <f>'Simulation Graph'!B5</f>
        <v>100</v>
      </c>
      <c r="C6" s="4">
        <f>'Simulation Graph'!C5</f>
        <v>100</v>
      </c>
      <c r="D6" s="4">
        <f>'Simulation Graph'!D5</f>
        <v>100</v>
      </c>
      <c r="E6" s="4">
        <f>'Simulation Graph'!E5</f>
        <v>100</v>
      </c>
      <c r="F6" s="8" t="s">
        <v>4</v>
      </c>
    </row>
    <row r="7" s="7" customFormat="1" ht="8.25"/>
    <row r="8" spans="1:7" s="3" customFormat="1" ht="15.75">
      <c r="A8" s="9" t="s">
        <v>5</v>
      </c>
      <c r="B8" s="9"/>
      <c r="C8" s="9"/>
      <c r="D8" s="9"/>
      <c r="E8" s="9"/>
      <c r="F8" s="9"/>
      <c r="G8" s="9"/>
    </row>
    <row r="9" spans="1:7" s="3" customFormat="1" ht="15.75">
      <c r="A9" s="10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</row>
    <row r="10" spans="1:7" s="3" customFormat="1" ht="15.75">
      <c r="A10" s="9" t="s">
        <v>13</v>
      </c>
      <c r="B10" s="9">
        <f>SUM(B18:E18)</f>
        <v>5147.845027690549</v>
      </c>
      <c r="C10" s="12">
        <v>3</v>
      </c>
      <c r="D10" s="9">
        <f>B10/C10</f>
        <v>1715.9483425635162</v>
      </c>
      <c r="E10" s="9">
        <f>D10/D11</f>
        <v>14.219952685643554</v>
      </c>
      <c r="F10" s="9">
        <f>FDIST(E10,C10,C11)</f>
        <v>2.8532985604646655E-06</v>
      </c>
      <c r="G10" s="9">
        <f>FINV(0.05,C10,C11)</f>
        <v>2.8662655509401795</v>
      </c>
    </row>
    <row r="11" spans="1:7" s="3" customFormat="1" ht="15.75">
      <c r="A11" s="10" t="s">
        <v>14</v>
      </c>
      <c r="B11" s="10">
        <f>SUM(B16:E16)</f>
        <v>4344.187473609085</v>
      </c>
      <c r="C11" s="11">
        <v>36</v>
      </c>
      <c r="D11" s="16">
        <f>B11/C11</f>
        <v>120.67187426691902</v>
      </c>
      <c r="E11" s="9"/>
      <c r="F11" s="9"/>
      <c r="G11" s="9"/>
    </row>
    <row r="12" spans="1:7" s="3" customFormat="1" ht="15.75">
      <c r="A12" s="9" t="s">
        <v>15</v>
      </c>
      <c r="B12" s="9">
        <f>DEVSQ(B24:E33)</f>
        <v>9492.032501299636</v>
      </c>
      <c r="C12" s="12">
        <v>39</v>
      </c>
      <c r="D12" s="9"/>
      <c r="E12" s="9"/>
      <c r="F12" s="9"/>
      <c r="G12" s="9" t="s">
        <v>16</v>
      </c>
    </row>
    <row r="13" s="7" customFormat="1" ht="8.25"/>
    <row r="14" spans="1:6" ht="15.75">
      <c r="A14" s="2" t="s">
        <v>0</v>
      </c>
      <c r="B14" s="4">
        <v>1</v>
      </c>
      <c r="C14" s="4">
        <v>2</v>
      </c>
      <c r="D14" s="4">
        <v>3</v>
      </c>
      <c r="E14" s="4">
        <v>4</v>
      </c>
      <c r="F14" s="3" t="s">
        <v>17</v>
      </c>
    </row>
    <row r="15" spans="1:6" ht="15">
      <c r="A15" s="4" t="s">
        <v>18</v>
      </c>
      <c r="B15" s="3">
        <f>AVERAGE(B$24:B$33)</f>
        <v>38.66516970485033</v>
      </c>
      <c r="C15" s="3">
        <f>AVERAGE(C$24:C$33)</f>
        <v>45.97831444201891</v>
      </c>
      <c r="D15" s="3">
        <f>AVERAGE(D$24:D$33)</f>
        <v>69.37633577465348</v>
      </c>
      <c r="E15" s="3">
        <f>AVERAGE(E$24:E$33)</f>
        <v>51.02140254472174</v>
      </c>
      <c r="F15" s="3">
        <f>AVERAGE(B$24:E$33)</f>
        <v>51.26030561656112</v>
      </c>
    </row>
    <row r="16" spans="1:7" ht="15.75">
      <c r="A16" s="4" t="s">
        <v>19</v>
      </c>
      <c r="B16" s="3">
        <f>DEVSQ(B$24:B$33)</f>
        <v>847.0193247929944</v>
      </c>
      <c r="C16" s="3">
        <f>DEVSQ(C$24:C$33)</f>
        <v>1006.3522257909775</v>
      </c>
      <c r="D16" s="3">
        <f>DEVSQ(D$24:D$33)</f>
        <v>1480.6386442958687</v>
      </c>
      <c r="E16" s="3">
        <f>DEVSQ(E$24:E$33)</f>
        <v>1010.1772787292439</v>
      </c>
      <c r="F16" s="14"/>
      <c r="G16" s="15" t="s">
        <v>20</v>
      </c>
    </row>
    <row r="17" spans="1:7" ht="15.75">
      <c r="A17" s="4" t="s">
        <v>21</v>
      </c>
      <c r="B17" s="3">
        <f>VAR(B$24:B$33)</f>
        <v>94.11325831033213</v>
      </c>
      <c r="C17" s="3">
        <f>VAR(C$24:C$33)</f>
        <v>111.81691397677504</v>
      </c>
      <c r="D17" s="3">
        <f>VAR(D$24:D$33)</f>
        <v>164.51540492176395</v>
      </c>
      <c r="E17" s="3">
        <f>VAR(E$24:E$33)</f>
        <v>112.24191985880478</v>
      </c>
      <c r="F17" s="3"/>
      <c r="G17" s="13">
        <f>SUM(B16:E16)/(40-4)</f>
        <v>120.67187426691902</v>
      </c>
    </row>
    <row r="18" spans="1:5" s="3" customFormat="1" ht="15">
      <c r="A18" s="4" t="s">
        <v>22</v>
      </c>
      <c r="B18" s="3">
        <f>B19*(B15-$F$15)^2</f>
        <v>1586.3744863446684</v>
      </c>
      <c r="C18" s="3">
        <f>C19*(C15-$F$15)^2</f>
        <v>278.99430767941755</v>
      </c>
      <c r="D18" s="3">
        <f>D19*(D15-$F$15)^2</f>
        <v>3281.9054868891203</v>
      </c>
      <c r="E18" s="3">
        <f>E19*(E15-$F$15)^2</f>
        <v>0.5707467773429253</v>
      </c>
    </row>
    <row r="19" spans="1:5" s="3" customFormat="1" ht="15">
      <c r="A19" s="4" t="s">
        <v>23</v>
      </c>
      <c r="B19" s="4">
        <f>COUNT(B$24:B$33)</f>
        <v>10</v>
      </c>
      <c r="C19" s="4">
        <f>COUNT(C$24:C$33)</f>
        <v>10</v>
      </c>
      <c r="D19" s="4">
        <f>COUNT(D$24:D$33)</f>
        <v>10</v>
      </c>
      <c r="E19" s="4">
        <f>COUNT(E$24:E$33)</f>
        <v>10</v>
      </c>
    </row>
    <row r="20" spans="1:6" s="3" customFormat="1" ht="15">
      <c r="A20"/>
      <c r="B20"/>
      <c r="C20"/>
      <c r="D20"/>
      <c r="E20"/>
      <c r="F20"/>
    </row>
    <row r="21" spans="1:6" s="3" customFormat="1" ht="15">
      <c r="A21"/>
      <c r="B21"/>
      <c r="C21"/>
      <c r="D21"/>
      <c r="E21"/>
      <c r="F21"/>
    </row>
    <row r="22" spans="1:6" s="3" customFormat="1" ht="15">
      <c r="A22"/>
      <c r="B22"/>
      <c r="C22"/>
      <c r="D22"/>
      <c r="E22"/>
      <c r="F22"/>
    </row>
    <row r="23" spans="2:5" ht="12.75">
      <c r="B23" s="5" t="s">
        <v>75</v>
      </c>
      <c r="C23" s="5" t="s">
        <v>76</v>
      </c>
      <c r="D23" s="5" t="s">
        <v>77</v>
      </c>
      <c r="E23" s="5" t="s">
        <v>78</v>
      </c>
    </row>
    <row r="24" spans="1:5" ht="12.75">
      <c r="A24" s="19" t="s">
        <v>85</v>
      </c>
      <c r="B24">
        <f ca="1">NORMINV(RAND(),B$5,SQRT(B$6))</f>
        <v>38.50508995755372</v>
      </c>
      <c r="C24">
        <f aca="true" ca="1" t="shared" si="0" ref="C24:E33">NORMINV(RAND(),C$5,SQRT(C$6))</f>
        <v>55.94613768788422</v>
      </c>
      <c r="D24">
        <f ca="1" t="shared" si="0"/>
        <v>68.17644061237789</v>
      </c>
      <c r="E24">
        <f ca="1" t="shared" si="0"/>
        <v>56.07909675760771</v>
      </c>
    </row>
    <row r="25" spans="1:5" ht="12.75">
      <c r="A25" s="19" t="s">
        <v>86</v>
      </c>
      <c r="B25">
        <f aca="true" ca="1" t="shared" si="1" ref="B25:B33">NORMINV(RAND(),B$5,SQRT(B$6))</f>
        <v>30.24827613553728</v>
      </c>
      <c r="C25">
        <f ca="1" t="shared" si="0"/>
        <v>53.282722036941784</v>
      </c>
      <c r="D25">
        <f ca="1" t="shared" si="0"/>
        <v>55.17305134604937</v>
      </c>
      <c r="E25">
        <f ca="1" t="shared" si="0"/>
        <v>52.280974233640364</v>
      </c>
    </row>
    <row r="26" spans="1:5" ht="12.75">
      <c r="A26" s="19" t="s">
        <v>87</v>
      </c>
      <c r="B26">
        <f ca="1" t="shared" si="1"/>
        <v>42.23562222892437</v>
      </c>
      <c r="C26">
        <f ca="1" t="shared" si="0"/>
        <v>33.368855105319554</v>
      </c>
      <c r="D26">
        <f ca="1" t="shared" si="0"/>
        <v>76.34237535859734</v>
      </c>
      <c r="E26">
        <f ca="1" t="shared" si="0"/>
        <v>60.472596260795434</v>
      </c>
    </row>
    <row r="27" spans="1:5" ht="12.75">
      <c r="A27" s="19" t="s">
        <v>88</v>
      </c>
      <c r="B27">
        <f ca="1" t="shared" si="1"/>
        <v>35.511988142285965</v>
      </c>
      <c r="C27">
        <f ca="1" t="shared" si="0"/>
        <v>52.200958738486996</v>
      </c>
      <c r="D27">
        <f ca="1" t="shared" si="0"/>
        <v>55.48659603358214</v>
      </c>
      <c r="E27">
        <f ca="1" t="shared" si="0"/>
        <v>40.6276778847764</v>
      </c>
    </row>
    <row r="28" spans="1:5" ht="12.75">
      <c r="A28" s="19" t="s">
        <v>89</v>
      </c>
      <c r="B28">
        <f ca="1" t="shared" si="1"/>
        <v>59.13208158507116</v>
      </c>
      <c r="C28">
        <f ca="1" t="shared" si="0"/>
        <v>48.411647995633196</v>
      </c>
      <c r="D28">
        <f ca="1" t="shared" si="0"/>
        <v>85.51723453329599</v>
      </c>
      <c r="E28">
        <f ca="1" t="shared" si="0"/>
        <v>49.02705556792661</v>
      </c>
    </row>
    <row r="29" spans="1:5" ht="12.75">
      <c r="A29" s="19" t="s">
        <v>90</v>
      </c>
      <c r="B29">
        <f ca="1" t="shared" si="1"/>
        <v>29.861400929388004</v>
      </c>
      <c r="C29">
        <f ca="1" t="shared" si="0"/>
        <v>34.54265792642454</v>
      </c>
      <c r="D29">
        <f ca="1" t="shared" si="0"/>
        <v>56.46751595416299</v>
      </c>
      <c r="E29">
        <f ca="1" t="shared" si="0"/>
        <v>40.09780155584903</v>
      </c>
    </row>
    <row r="30" spans="1:5" ht="12.75">
      <c r="A30" s="19" t="s">
        <v>91</v>
      </c>
      <c r="B30">
        <f ca="1" t="shared" si="1"/>
        <v>39.369645616887794</v>
      </c>
      <c r="C30">
        <f ca="1" t="shared" si="0"/>
        <v>35.28711296563793</v>
      </c>
      <c r="D30">
        <f ca="1" t="shared" si="0"/>
        <v>72.18710548737394</v>
      </c>
      <c r="E30">
        <f ca="1" t="shared" si="0"/>
        <v>43.036540950992475</v>
      </c>
    </row>
    <row r="31" spans="1:5" ht="12.75">
      <c r="A31" s="19" t="s">
        <v>92</v>
      </c>
      <c r="B31">
        <f ca="1" t="shared" si="1"/>
        <v>49.79303258816467</v>
      </c>
      <c r="C31">
        <f ca="1" t="shared" si="0"/>
        <v>33.456593341883</v>
      </c>
      <c r="D31">
        <f ca="1" t="shared" si="0"/>
        <v>92.92460875271402</v>
      </c>
      <c r="E31">
        <f ca="1" t="shared" si="0"/>
        <v>37.74525046013964</v>
      </c>
    </row>
    <row r="32" spans="1:5" ht="12.75">
      <c r="A32" s="19" t="s">
        <v>93</v>
      </c>
      <c r="B32">
        <f ca="1" t="shared" si="1"/>
        <v>28.245970756189294</v>
      </c>
      <c r="C32">
        <f ca="1" t="shared" si="0"/>
        <v>53.430043225151486</v>
      </c>
      <c r="D32">
        <f ca="1" t="shared" si="0"/>
        <v>68.90985822864326</v>
      </c>
      <c r="E32">
        <f ca="1" t="shared" si="0"/>
        <v>63.48735119812468</v>
      </c>
    </row>
    <row r="33" spans="1:5" ht="12.75">
      <c r="A33" s="19" t="s">
        <v>94</v>
      </c>
      <c r="B33">
        <f ca="1" t="shared" si="1"/>
        <v>33.74858910850101</v>
      </c>
      <c r="C33">
        <f ca="1" t="shared" si="0"/>
        <v>59.85641539682642</v>
      </c>
      <c r="D33">
        <f ca="1" t="shared" si="0"/>
        <v>62.57857143973798</v>
      </c>
      <c r="E33">
        <f ca="1" t="shared" si="0"/>
        <v>67.35968057736503</v>
      </c>
    </row>
  </sheetData>
  <sheetProtection/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10.140625" style="89" customWidth="1"/>
    <col min="2" max="4" width="12.140625" style="89" customWidth="1"/>
    <col min="5" max="5" width="10.57421875" style="89" customWidth="1"/>
    <col min="6" max="6" width="13.421875" style="89" customWidth="1"/>
    <col min="7" max="7" width="7.57421875" style="89" customWidth="1"/>
    <col min="8" max="8" width="6.57421875" style="89" customWidth="1"/>
    <col min="9" max="10" width="9.140625" style="89" customWidth="1"/>
    <col min="11" max="11" width="9.28125" style="89" customWidth="1"/>
    <col min="12" max="16384" width="9.140625" style="89" customWidth="1"/>
  </cols>
  <sheetData>
    <row r="1" ht="15.75">
      <c r="A1" s="88" t="s">
        <v>97</v>
      </c>
    </row>
    <row r="2" ht="12.75">
      <c r="A2" s="90" t="s">
        <v>124</v>
      </c>
    </row>
    <row r="3" ht="12.75">
      <c r="A3" s="90" t="s">
        <v>125</v>
      </c>
    </row>
    <row r="4" ht="12.75">
      <c r="A4" s="90" t="s">
        <v>126</v>
      </c>
    </row>
    <row r="5" spans="1:6" ht="18.75">
      <c r="A5" s="91" t="s">
        <v>159</v>
      </c>
      <c r="F5" s="92" t="s">
        <v>127</v>
      </c>
    </row>
    <row r="6" ht="19.5" thickBot="1">
      <c r="A6" s="91" t="s">
        <v>160</v>
      </c>
    </row>
    <row r="7" spans="1:12" ht="12.75">
      <c r="A7" s="93" t="s">
        <v>134</v>
      </c>
      <c r="B7" s="94"/>
      <c r="C7" s="94"/>
      <c r="D7" s="94"/>
      <c r="E7" s="94"/>
      <c r="F7" s="95" t="s">
        <v>80</v>
      </c>
      <c r="G7" s="95" t="s">
        <v>82</v>
      </c>
      <c r="H7" s="95" t="s">
        <v>83</v>
      </c>
      <c r="I7" s="95" t="s">
        <v>84</v>
      </c>
      <c r="J7" s="95" t="s">
        <v>2</v>
      </c>
      <c r="K7" s="96"/>
      <c r="L7" s="96"/>
    </row>
    <row r="8" spans="1:12" ht="18.75">
      <c r="A8" s="97" t="s">
        <v>132</v>
      </c>
      <c r="F8" s="98" t="s">
        <v>119</v>
      </c>
      <c r="G8" s="98">
        <v>3</v>
      </c>
      <c r="H8" s="98">
        <v>609</v>
      </c>
      <c r="I8" s="98">
        <v>203</v>
      </c>
      <c r="J8" s="98">
        <v>13</v>
      </c>
      <c r="K8" s="96"/>
      <c r="L8" s="96"/>
    </row>
    <row r="9" spans="1:12" ht="18.75">
      <c r="A9" s="97" t="s">
        <v>133</v>
      </c>
      <c r="F9" s="98" t="s">
        <v>120</v>
      </c>
      <c r="G9" s="98">
        <v>3</v>
      </c>
      <c r="H9" s="98">
        <v>618</v>
      </c>
      <c r="I9" s="98">
        <v>206</v>
      </c>
      <c r="J9" s="98">
        <v>52</v>
      </c>
      <c r="K9" s="96"/>
      <c r="L9" s="96"/>
    </row>
    <row r="10" spans="1:12" ht="12.75">
      <c r="A10" s="99" t="s">
        <v>135</v>
      </c>
      <c r="B10" s="94"/>
      <c r="C10" s="94"/>
      <c r="D10" s="94"/>
      <c r="E10" s="94"/>
      <c r="F10" s="98" t="s">
        <v>121</v>
      </c>
      <c r="G10" s="98">
        <v>3</v>
      </c>
      <c r="H10" s="98">
        <v>597</v>
      </c>
      <c r="I10" s="98">
        <v>199</v>
      </c>
      <c r="J10" s="98">
        <v>63</v>
      </c>
      <c r="K10" s="96"/>
      <c r="L10" s="96"/>
    </row>
    <row r="11" spans="2:12" ht="12.75">
      <c r="B11" s="92" t="s">
        <v>99</v>
      </c>
      <c r="C11" s="92" t="s">
        <v>100</v>
      </c>
      <c r="D11" s="92" t="s">
        <v>101</v>
      </c>
      <c r="F11" s="98" t="s">
        <v>122</v>
      </c>
      <c r="G11" s="98">
        <v>3</v>
      </c>
      <c r="H11" s="98">
        <v>570</v>
      </c>
      <c r="I11" s="98">
        <v>190</v>
      </c>
      <c r="J11" s="98">
        <v>21</v>
      </c>
      <c r="K11" s="96"/>
      <c r="L11" s="96"/>
    </row>
    <row r="12" spans="1:12" ht="12.75">
      <c r="A12" s="92" t="s">
        <v>119</v>
      </c>
      <c r="B12" s="100">
        <v>200</v>
      </c>
      <c r="C12" s="100">
        <v>207</v>
      </c>
      <c r="D12" s="100">
        <v>202</v>
      </c>
      <c r="F12" s="98" t="s">
        <v>123</v>
      </c>
      <c r="G12" s="98">
        <v>3</v>
      </c>
      <c r="H12" s="98">
        <v>591</v>
      </c>
      <c r="I12" s="98">
        <v>197</v>
      </c>
      <c r="J12" s="98">
        <v>13</v>
      </c>
      <c r="K12" s="96"/>
      <c r="L12" s="96"/>
    </row>
    <row r="13" spans="1:12" ht="12.75">
      <c r="A13" s="92" t="s">
        <v>120</v>
      </c>
      <c r="B13" s="100">
        <v>208</v>
      </c>
      <c r="C13" s="100">
        <v>212</v>
      </c>
      <c r="D13" s="100">
        <v>198</v>
      </c>
      <c r="F13" s="98"/>
      <c r="G13" s="98"/>
      <c r="H13" s="98"/>
      <c r="I13" s="98"/>
      <c r="J13" s="98"/>
      <c r="K13" s="96"/>
      <c r="L13" s="96"/>
    </row>
    <row r="14" spans="1:10" ht="12.75">
      <c r="A14" s="92" t="s">
        <v>121</v>
      </c>
      <c r="B14" s="100">
        <v>202</v>
      </c>
      <c r="C14" s="100">
        <v>205</v>
      </c>
      <c r="D14" s="100">
        <v>190</v>
      </c>
      <c r="F14" s="96" t="s">
        <v>99</v>
      </c>
      <c r="G14" s="96">
        <v>5</v>
      </c>
      <c r="H14" s="96">
        <v>995</v>
      </c>
      <c r="I14" s="96">
        <v>199</v>
      </c>
      <c r="J14" s="96">
        <v>50</v>
      </c>
    </row>
    <row r="15" spans="1:10" ht="12.75">
      <c r="A15" s="92" t="s">
        <v>122</v>
      </c>
      <c r="B15" s="100">
        <v>189</v>
      </c>
      <c r="C15" s="100">
        <v>195</v>
      </c>
      <c r="D15" s="100">
        <v>186</v>
      </c>
      <c r="F15" s="96" t="s">
        <v>100</v>
      </c>
      <c r="G15" s="96">
        <v>5</v>
      </c>
      <c r="H15" s="96">
        <v>1020</v>
      </c>
      <c r="I15" s="96">
        <v>204</v>
      </c>
      <c r="J15" s="96">
        <v>41</v>
      </c>
    </row>
    <row r="16" spans="1:10" ht="12.75">
      <c r="A16" s="92" t="s">
        <v>123</v>
      </c>
      <c r="B16" s="100">
        <v>196</v>
      </c>
      <c r="C16" s="100">
        <v>201</v>
      </c>
      <c r="D16" s="100">
        <v>194</v>
      </c>
      <c r="F16" s="96" t="s">
        <v>101</v>
      </c>
      <c r="G16" s="96">
        <v>5</v>
      </c>
      <c r="H16" s="96">
        <v>970</v>
      </c>
      <c r="I16" s="96">
        <v>194</v>
      </c>
      <c r="J16" s="96">
        <v>40</v>
      </c>
    </row>
    <row r="17" ht="12.75"/>
    <row r="18" spans="6:12" ht="13.5" thickBot="1">
      <c r="F18" s="89" t="s">
        <v>5</v>
      </c>
      <c r="G18" s="96"/>
      <c r="H18" s="96"/>
      <c r="I18" s="96"/>
      <c r="J18" s="96"/>
      <c r="K18" s="96"/>
      <c r="L18" s="96"/>
    </row>
    <row r="19" spans="6:12" ht="12.75">
      <c r="F19" s="101" t="s">
        <v>6</v>
      </c>
      <c r="G19" s="95" t="s">
        <v>7</v>
      </c>
      <c r="H19" s="95" t="s">
        <v>8</v>
      </c>
      <c r="I19" s="95" t="s">
        <v>9</v>
      </c>
      <c r="J19" s="95" t="s">
        <v>10</v>
      </c>
      <c r="K19" s="95" t="s">
        <v>11</v>
      </c>
      <c r="L19" s="95" t="s">
        <v>12</v>
      </c>
    </row>
    <row r="20" spans="5:12" ht="12.75">
      <c r="E20" s="102" t="s">
        <v>130</v>
      </c>
      <c r="F20" s="103" t="s">
        <v>128</v>
      </c>
      <c r="G20" s="103">
        <v>450</v>
      </c>
      <c r="H20" s="103">
        <v>4</v>
      </c>
      <c r="I20" s="103">
        <v>112.5</v>
      </c>
      <c r="J20" s="103">
        <v>12.162162162162161</v>
      </c>
      <c r="K20" s="103">
        <v>0.001764032441374818</v>
      </c>
      <c r="L20" s="103">
        <v>3.8378533546399156</v>
      </c>
    </row>
    <row r="21" spans="5:12" ht="12.75">
      <c r="E21" s="104" t="s">
        <v>131</v>
      </c>
      <c r="F21" s="105" t="s">
        <v>129</v>
      </c>
      <c r="G21" s="105">
        <v>250</v>
      </c>
      <c r="H21" s="105">
        <v>2</v>
      </c>
      <c r="I21" s="105">
        <v>125</v>
      </c>
      <c r="J21" s="105">
        <v>13.513513513513514</v>
      </c>
      <c r="K21" s="105">
        <v>0.0027211146350178505</v>
      </c>
      <c r="L21" s="105">
        <v>4.458970107572002</v>
      </c>
    </row>
    <row r="22" spans="6:12" ht="12.75">
      <c r="F22" s="98" t="s">
        <v>26</v>
      </c>
      <c r="G22" s="98">
        <v>74</v>
      </c>
      <c r="H22" s="98">
        <v>8</v>
      </c>
      <c r="I22" s="98">
        <v>9.25</v>
      </c>
      <c r="J22" s="98"/>
      <c r="K22" s="98"/>
      <c r="L22" s="98"/>
    </row>
    <row r="23" spans="6:12" ht="12.75">
      <c r="F23" s="98"/>
      <c r="G23" s="98"/>
      <c r="H23" s="98"/>
      <c r="I23" s="98"/>
      <c r="J23" s="98"/>
      <c r="K23" s="98"/>
      <c r="L23" s="98"/>
    </row>
    <row r="24" spans="6:12" ht="13.5" thickBot="1">
      <c r="F24" s="106" t="s">
        <v>15</v>
      </c>
      <c r="G24" s="106">
        <v>774</v>
      </c>
      <c r="H24" s="106">
        <v>14</v>
      </c>
      <c r="I24" s="106"/>
      <c r="J24" s="106"/>
      <c r="K24" s="106"/>
      <c r="L24" s="106"/>
    </row>
    <row r="25" ht="12.75"/>
    <row r="26" ht="12.75"/>
    <row r="27" ht="12.7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="120" zoomScaleNormal="120" zoomScalePageLayoutView="0" workbookViewId="0" topLeftCell="A1">
      <selection activeCell="D11" sqref="D11"/>
    </sheetView>
  </sheetViews>
  <sheetFormatPr defaultColWidth="9.140625" defaultRowHeight="12.75"/>
  <cols>
    <col min="2" max="4" width="11.00390625" style="0" customWidth="1"/>
  </cols>
  <sheetData>
    <row r="1" spans="1:4" ht="12.75">
      <c r="A1" s="20" t="s">
        <v>136</v>
      </c>
      <c r="B1" s="20" t="s">
        <v>99</v>
      </c>
      <c r="C1" s="20" t="s">
        <v>100</v>
      </c>
      <c r="D1" s="20" t="s">
        <v>101</v>
      </c>
    </row>
    <row r="2" spans="1:4" ht="12.75">
      <c r="A2" s="19">
        <v>1</v>
      </c>
      <c r="B2" s="19">
        <v>200</v>
      </c>
      <c r="C2" s="19">
        <v>207</v>
      </c>
      <c r="D2" s="19">
        <v>202</v>
      </c>
    </row>
    <row r="3" spans="1:4" ht="12.75">
      <c r="A3" s="19">
        <v>2</v>
      </c>
      <c r="B3" s="19">
        <v>208</v>
      </c>
      <c r="C3" s="19">
        <v>212</v>
      </c>
      <c r="D3" s="19">
        <v>198</v>
      </c>
    </row>
    <row r="4" spans="1:4" ht="12.75">
      <c r="A4" s="19">
        <v>3</v>
      </c>
      <c r="B4" s="19">
        <v>202</v>
      </c>
      <c r="C4" s="19">
        <v>205</v>
      </c>
      <c r="D4" s="19">
        <v>190</v>
      </c>
    </row>
    <row r="5" spans="1:4" ht="12.75">
      <c r="A5" s="19">
        <v>4</v>
      </c>
      <c r="B5" s="19">
        <v>189</v>
      </c>
      <c r="C5" s="19">
        <v>195</v>
      </c>
      <c r="D5" s="19">
        <v>186</v>
      </c>
    </row>
    <row r="6" spans="1:4" ht="12.75">
      <c r="A6" s="19">
        <v>5</v>
      </c>
      <c r="B6" s="19">
        <v>196</v>
      </c>
      <c r="C6" s="19">
        <v>201</v>
      </c>
      <c r="D6" s="19">
        <v>194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20.28125" style="0" customWidth="1"/>
  </cols>
  <sheetData>
    <row r="1" ht="12.75">
      <c r="A1" t="s">
        <v>127</v>
      </c>
    </row>
    <row r="2" ht="13.5" thickBot="1"/>
    <row r="3" spans="1:5" ht="12.75">
      <c r="A3" s="29" t="s">
        <v>80</v>
      </c>
      <c r="B3" s="29" t="s">
        <v>82</v>
      </c>
      <c r="C3" s="29" t="s">
        <v>83</v>
      </c>
      <c r="D3" s="29" t="s">
        <v>84</v>
      </c>
      <c r="E3" s="29" t="s">
        <v>2</v>
      </c>
    </row>
    <row r="4" spans="1:5" ht="12.75">
      <c r="A4" s="27">
        <v>1</v>
      </c>
      <c r="B4" s="27">
        <v>3</v>
      </c>
      <c r="C4" s="27">
        <v>609</v>
      </c>
      <c r="D4" s="27">
        <v>203</v>
      </c>
      <c r="E4" s="27">
        <v>13</v>
      </c>
    </row>
    <row r="5" spans="1:5" ht="12.75">
      <c r="A5" s="27">
        <v>2</v>
      </c>
      <c r="B5" s="27">
        <v>3</v>
      </c>
      <c r="C5" s="27">
        <v>618</v>
      </c>
      <c r="D5" s="27">
        <v>206</v>
      </c>
      <c r="E5" s="27">
        <v>52</v>
      </c>
    </row>
    <row r="6" spans="1:5" ht="12.75">
      <c r="A6" s="27">
        <v>3</v>
      </c>
      <c r="B6" s="27">
        <v>3</v>
      </c>
      <c r="C6" s="27">
        <v>597</v>
      </c>
      <c r="D6" s="27">
        <v>199</v>
      </c>
      <c r="E6" s="27">
        <v>63</v>
      </c>
    </row>
    <row r="7" spans="1:5" ht="12.75">
      <c r="A7" s="27">
        <v>4</v>
      </c>
      <c r="B7" s="27">
        <v>3</v>
      </c>
      <c r="C7" s="27">
        <v>570</v>
      </c>
      <c r="D7" s="27">
        <v>190</v>
      </c>
      <c r="E7" s="27">
        <v>21</v>
      </c>
    </row>
    <row r="8" spans="1:5" ht="12.75">
      <c r="A8" s="27">
        <v>5</v>
      </c>
      <c r="B8" s="27">
        <v>3</v>
      </c>
      <c r="C8" s="27">
        <v>591</v>
      </c>
      <c r="D8" s="27">
        <v>197</v>
      </c>
      <c r="E8" s="27">
        <v>13</v>
      </c>
    </row>
    <row r="9" spans="1:5" ht="12.75">
      <c r="A9" s="27"/>
      <c r="B9" s="27"/>
      <c r="C9" s="27"/>
      <c r="D9" s="27"/>
      <c r="E9" s="27"/>
    </row>
    <row r="10" spans="1:5" ht="12.75">
      <c r="A10" s="27" t="s">
        <v>99</v>
      </c>
      <c r="B10" s="27">
        <v>5</v>
      </c>
      <c r="C10" s="27">
        <v>995</v>
      </c>
      <c r="D10" s="27">
        <v>199</v>
      </c>
      <c r="E10" s="27">
        <v>50</v>
      </c>
    </row>
    <row r="11" spans="1:5" ht="12.75">
      <c r="A11" s="27" t="s">
        <v>100</v>
      </c>
      <c r="B11" s="27">
        <v>5</v>
      </c>
      <c r="C11" s="27">
        <v>1020</v>
      </c>
      <c r="D11" s="27">
        <v>204</v>
      </c>
      <c r="E11" s="27">
        <v>41</v>
      </c>
    </row>
    <row r="12" spans="1:5" ht="13.5" thickBot="1">
      <c r="A12" s="28" t="s">
        <v>101</v>
      </c>
      <c r="B12" s="28">
        <v>5</v>
      </c>
      <c r="C12" s="28">
        <v>970</v>
      </c>
      <c r="D12" s="28">
        <v>194</v>
      </c>
      <c r="E12" s="28">
        <v>40</v>
      </c>
    </row>
    <row r="15" ht="13.5" thickBot="1">
      <c r="A15" t="s">
        <v>5</v>
      </c>
    </row>
    <row r="16" spans="1:7" ht="12.75">
      <c r="A16" s="29" t="s">
        <v>6</v>
      </c>
      <c r="B16" s="29" t="s">
        <v>7</v>
      </c>
      <c r="C16" s="29" t="s">
        <v>8</v>
      </c>
      <c r="D16" s="29" t="s">
        <v>9</v>
      </c>
      <c r="E16" s="29" t="s">
        <v>10</v>
      </c>
      <c r="F16" s="29" t="s">
        <v>11</v>
      </c>
      <c r="G16" s="29" t="s">
        <v>12</v>
      </c>
    </row>
    <row r="17" spans="1:10" ht="12.75">
      <c r="A17" s="112" t="s">
        <v>167</v>
      </c>
      <c r="B17" s="27">
        <v>450</v>
      </c>
      <c r="C17" s="27">
        <v>4</v>
      </c>
      <c r="D17" s="27">
        <v>112.5</v>
      </c>
      <c r="E17" s="27">
        <v>12.162162162162161</v>
      </c>
      <c r="F17" s="27">
        <v>0.0017640324412828516</v>
      </c>
      <c r="G17" s="27">
        <v>3.8378533545558975</v>
      </c>
      <c r="I17">
        <f>D17/D19</f>
        <v>12.162162162162161</v>
      </c>
      <c r="J17">
        <f>FDIST(I17,C17,$C$19)</f>
        <v>0.0017640324412828516</v>
      </c>
    </row>
    <row r="18" spans="1:10" ht="12.75">
      <c r="A18" s="112" t="s">
        <v>166</v>
      </c>
      <c r="B18" s="27">
        <v>250</v>
      </c>
      <c r="C18" s="27">
        <v>2</v>
      </c>
      <c r="D18" s="27">
        <v>125</v>
      </c>
      <c r="E18" s="27">
        <v>13.513513513513514</v>
      </c>
      <c r="F18" s="27">
        <v>0.0027211146349567475</v>
      </c>
      <c r="G18" s="27">
        <v>4.458970107524512</v>
      </c>
      <c r="I18">
        <f>D18/D19</f>
        <v>13.513513513513514</v>
      </c>
      <c r="J18">
        <f>FDIST(I18,C18,$C$19)</f>
        <v>0.0027211146349567475</v>
      </c>
    </row>
    <row r="19" spans="1:7" ht="12.75">
      <c r="A19" s="27" t="s">
        <v>26</v>
      </c>
      <c r="B19" s="27">
        <v>74</v>
      </c>
      <c r="C19" s="27">
        <v>8</v>
      </c>
      <c r="D19" s="27">
        <v>9.25</v>
      </c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3.5" thickBot="1">
      <c r="A21" s="28" t="s">
        <v>15</v>
      </c>
      <c r="B21" s="28">
        <v>774</v>
      </c>
      <c r="C21" s="28">
        <v>14</v>
      </c>
      <c r="D21" s="28"/>
      <c r="E21" s="28"/>
      <c r="F21" s="28"/>
      <c r="G21" s="28"/>
    </row>
    <row r="23" ht="13.5" thickBot="1">
      <c r="A23" t="s">
        <v>5</v>
      </c>
    </row>
    <row r="24" spans="1:7" ht="12.75">
      <c r="A24" s="29" t="s">
        <v>6</v>
      </c>
      <c r="B24" s="29" t="s">
        <v>7</v>
      </c>
      <c r="C24" s="29" t="s">
        <v>8</v>
      </c>
      <c r="D24" s="29" t="s">
        <v>9</v>
      </c>
      <c r="E24" s="29" t="s">
        <v>10</v>
      </c>
      <c r="F24" s="29" t="s">
        <v>11</v>
      </c>
      <c r="G24" s="29" t="s">
        <v>12</v>
      </c>
    </row>
    <row r="25" spans="1:7" ht="12.75">
      <c r="A25" s="27" t="s">
        <v>13</v>
      </c>
      <c r="B25" s="27">
        <v>250</v>
      </c>
      <c r="C25" s="27">
        <v>2</v>
      </c>
      <c r="D25" s="27">
        <v>125</v>
      </c>
      <c r="E25" s="27">
        <v>2.8625954198473282</v>
      </c>
      <c r="F25" s="27">
        <v>0.09628130272103555</v>
      </c>
      <c r="G25" s="27">
        <v>3.885293834652394</v>
      </c>
    </row>
    <row r="26" spans="1:7" ht="12.75">
      <c r="A26" s="27" t="s">
        <v>14</v>
      </c>
      <c r="B26" s="27">
        <v>524</v>
      </c>
      <c r="C26" s="27">
        <v>12</v>
      </c>
      <c r="D26" s="27">
        <v>43.666666666666664</v>
      </c>
      <c r="E26" s="27"/>
      <c r="F26" s="27"/>
      <c r="G26" s="27"/>
    </row>
    <row r="27" spans="1:3" ht="12.75">
      <c r="A27" s="107" t="s">
        <v>220</v>
      </c>
      <c r="B27" s="144">
        <f>B19+B17</f>
        <v>524</v>
      </c>
      <c r="C27" s="144">
        <f>C19+C17</f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</sheetPr>
  <dimension ref="A1:E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9.7109375" style="113" customWidth="1"/>
    <col min="2" max="2" width="42.00390625" style="113" customWidth="1"/>
    <col min="3" max="3" width="47.421875" style="113" customWidth="1"/>
    <col min="4" max="4" width="14.57421875" style="114" customWidth="1"/>
    <col min="5" max="5" width="27.57421875" style="113" customWidth="1"/>
    <col min="6" max="16384" width="9.140625" style="113" customWidth="1"/>
  </cols>
  <sheetData>
    <row r="1" spans="1:5" ht="18.75" customHeight="1">
      <c r="A1" s="145" t="s">
        <v>219</v>
      </c>
      <c r="B1" s="145"/>
      <c r="C1" s="145"/>
      <c r="D1" s="145"/>
      <c r="E1" s="143"/>
    </row>
    <row r="2" spans="1:3" ht="15.75" customHeight="1" thickBot="1">
      <c r="A2" s="142"/>
      <c r="B2" s="142"/>
      <c r="C2" s="142"/>
    </row>
    <row r="3" spans="1:5" ht="16.5" thickBot="1">
      <c r="A3" s="141" t="s">
        <v>218</v>
      </c>
      <c r="B3" s="140" t="s">
        <v>217</v>
      </c>
      <c r="C3" s="139" t="s">
        <v>216</v>
      </c>
      <c r="D3" s="136" t="s">
        <v>215</v>
      </c>
      <c r="E3" s="116" t="s">
        <v>214</v>
      </c>
    </row>
    <row r="4" spans="1:5" ht="20.25" customHeight="1" thickBot="1">
      <c r="A4" s="120" t="s">
        <v>213</v>
      </c>
      <c r="B4" s="122" t="s">
        <v>212</v>
      </c>
      <c r="C4" s="138" t="s">
        <v>211</v>
      </c>
      <c r="D4" s="136" t="s">
        <v>210</v>
      </c>
      <c r="E4" s="116" t="s">
        <v>178</v>
      </c>
    </row>
    <row r="5" spans="1:5" ht="20.25" customHeight="1" thickBot="1">
      <c r="A5" s="120" t="s">
        <v>209</v>
      </c>
      <c r="B5" s="122" t="s">
        <v>208</v>
      </c>
      <c r="C5" s="137" t="s">
        <v>207</v>
      </c>
      <c r="D5" s="136" t="s">
        <v>206</v>
      </c>
      <c r="E5" s="116" t="s">
        <v>178</v>
      </c>
    </row>
    <row r="6" spans="1:5" s="130" customFormat="1" ht="26.25" thickBot="1">
      <c r="A6" s="135" t="s">
        <v>205</v>
      </c>
      <c r="B6" s="134" t="s">
        <v>204</v>
      </c>
      <c r="C6" s="133" t="s">
        <v>203</v>
      </c>
      <c r="D6" s="132" t="s">
        <v>179</v>
      </c>
      <c r="E6" s="131" t="s">
        <v>178</v>
      </c>
    </row>
    <row r="7" spans="1:5" ht="26.25" thickBot="1">
      <c r="A7" s="120" t="s">
        <v>202</v>
      </c>
      <c r="B7" s="122" t="s">
        <v>201</v>
      </c>
      <c r="C7" s="129" t="s">
        <v>200</v>
      </c>
      <c r="D7" s="123" t="s">
        <v>179</v>
      </c>
      <c r="E7" s="116" t="s">
        <v>178</v>
      </c>
    </row>
    <row r="8" spans="1:5" ht="20.25" customHeight="1" thickBot="1">
      <c r="A8" s="120" t="s">
        <v>199</v>
      </c>
      <c r="B8" s="122" t="s">
        <v>198</v>
      </c>
      <c r="C8" s="125" t="s">
        <v>197</v>
      </c>
      <c r="D8" s="123" t="s">
        <v>179</v>
      </c>
      <c r="E8" s="116" t="s">
        <v>178</v>
      </c>
    </row>
    <row r="9" spans="1:5" ht="20.25" customHeight="1" thickBot="1">
      <c r="A9" s="120" t="s">
        <v>196</v>
      </c>
      <c r="B9" s="122" t="s">
        <v>195</v>
      </c>
      <c r="C9" s="128" t="s">
        <v>194</v>
      </c>
      <c r="D9" s="117" t="s">
        <v>169</v>
      </c>
      <c r="E9" s="116" t="s">
        <v>168</v>
      </c>
    </row>
    <row r="10" spans="1:5" ht="20.25" customHeight="1" thickBot="1">
      <c r="A10" s="120" t="s">
        <v>193</v>
      </c>
      <c r="B10" s="122" t="s">
        <v>192</v>
      </c>
      <c r="C10" s="128" t="s">
        <v>191</v>
      </c>
      <c r="D10" s="117" t="s">
        <v>190</v>
      </c>
      <c r="E10" s="116" t="s">
        <v>189</v>
      </c>
    </row>
    <row r="11" spans="1:5" ht="22.5" thickBot="1">
      <c r="A11" s="120" t="s">
        <v>188</v>
      </c>
      <c r="B11" s="127" t="s">
        <v>187</v>
      </c>
      <c r="C11" s="126" t="s">
        <v>186</v>
      </c>
      <c r="D11" s="117" t="s">
        <v>169</v>
      </c>
      <c r="E11" s="116" t="s">
        <v>168</v>
      </c>
    </row>
    <row r="12" spans="1:5" ht="26.25" thickBot="1">
      <c r="A12" s="120" t="s">
        <v>185</v>
      </c>
      <c r="B12" s="122" t="s">
        <v>184</v>
      </c>
      <c r="C12" s="125" t="s">
        <v>183</v>
      </c>
      <c r="D12" s="117" t="s">
        <v>10</v>
      </c>
      <c r="E12" s="116" t="s">
        <v>168</v>
      </c>
    </row>
    <row r="13" spans="1:5" ht="26.25" thickBot="1">
      <c r="A13" s="120" t="s">
        <v>182</v>
      </c>
      <c r="B13" s="122" t="s">
        <v>181</v>
      </c>
      <c r="C13" s="124" t="s">
        <v>180</v>
      </c>
      <c r="D13" s="123" t="s">
        <v>179</v>
      </c>
      <c r="E13" s="116" t="s">
        <v>178</v>
      </c>
    </row>
    <row r="14" spans="1:5" ht="20.25" customHeight="1" thickBot="1">
      <c r="A14" s="120" t="s">
        <v>177</v>
      </c>
      <c r="B14" s="122" t="s">
        <v>176</v>
      </c>
      <c r="C14" s="118" t="s">
        <v>175</v>
      </c>
      <c r="D14" s="117" t="s">
        <v>174</v>
      </c>
      <c r="E14" s="121" t="s">
        <v>173</v>
      </c>
    </row>
    <row r="15" spans="1:5" ht="29.25" thickBot="1">
      <c r="A15" s="120" t="s">
        <v>172</v>
      </c>
      <c r="B15" s="119" t="s">
        <v>171</v>
      </c>
      <c r="C15" s="118" t="s">
        <v>170</v>
      </c>
      <c r="D15" s="117" t="s">
        <v>169</v>
      </c>
      <c r="E15" s="116" t="s">
        <v>168</v>
      </c>
    </row>
    <row r="16" ht="15">
      <c r="A16" s="11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2" max="3" width="12.57421875" style="0" customWidth="1"/>
    <col min="5" max="5" width="29.421875" style="0" customWidth="1"/>
  </cols>
  <sheetData>
    <row r="1" spans="1:5" ht="12.75">
      <c r="A1" s="18" t="s">
        <v>152</v>
      </c>
      <c r="E1" s="18" t="s">
        <v>79</v>
      </c>
    </row>
    <row r="2" ht="12.75">
      <c r="B2" s="18" t="s">
        <v>137</v>
      </c>
    </row>
    <row r="3" spans="1:5" ht="28.5" thickBot="1">
      <c r="A3" s="73" t="s">
        <v>138</v>
      </c>
      <c r="B3" s="74" t="s">
        <v>141</v>
      </c>
      <c r="C3" s="74" t="s">
        <v>142</v>
      </c>
      <c r="E3" t="s">
        <v>80</v>
      </c>
    </row>
    <row r="4" spans="1:11" ht="12.75">
      <c r="A4" s="1">
        <v>1</v>
      </c>
      <c r="B4" s="1">
        <v>275</v>
      </c>
      <c r="C4" s="1">
        <v>260</v>
      </c>
      <c r="E4" s="29" t="s">
        <v>81</v>
      </c>
      <c r="F4" s="29" t="s">
        <v>82</v>
      </c>
      <c r="G4" s="29" t="s">
        <v>83</v>
      </c>
      <c r="H4" s="29" t="s">
        <v>84</v>
      </c>
      <c r="I4" s="29" t="s">
        <v>2</v>
      </c>
      <c r="J4" s="1"/>
      <c r="K4" s="1"/>
    </row>
    <row r="5" spans="1:11" ht="12.75">
      <c r="A5" s="1">
        <v>2</v>
      </c>
      <c r="B5" s="1">
        <v>300</v>
      </c>
      <c r="C5" s="1">
        <v>250</v>
      </c>
      <c r="E5" s="43" t="s">
        <v>139</v>
      </c>
      <c r="F5" s="43">
        <v>8</v>
      </c>
      <c r="G5" s="43">
        <v>2255</v>
      </c>
      <c r="H5" s="43">
        <v>281.875</v>
      </c>
      <c r="I5" s="43">
        <v>335.26785714285717</v>
      </c>
      <c r="J5" s="1"/>
      <c r="K5" s="1"/>
    </row>
    <row r="6" spans="1:11" ht="13.5" thickBot="1">
      <c r="A6" s="1">
        <v>3</v>
      </c>
      <c r="B6" s="1">
        <v>260</v>
      </c>
      <c r="C6" s="1">
        <v>175</v>
      </c>
      <c r="E6" s="44" t="s">
        <v>140</v>
      </c>
      <c r="F6" s="44">
        <v>7</v>
      </c>
      <c r="G6" s="44">
        <v>1480</v>
      </c>
      <c r="H6" s="44">
        <v>211.42857142857142</v>
      </c>
      <c r="I6" s="44">
        <v>2155.9523809523766</v>
      </c>
      <c r="J6" s="1"/>
      <c r="K6" s="1"/>
    </row>
    <row r="7" spans="1:11" ht="12.75">
      <c r="A7" s="1">
        <v>4</v>
      </c>
      <c r="B7" s="1">
        <v>300</v>
      </c>
      <c r="C7" s="1">
        <v>130</v>
      </c>
      <c r="F7" s="1"/>
      <c r="G7" s="1"/>
      <c r="H7" s="1"/>
      <c r="I7" s="1"/>
      <c r="J7" s="1"/>
      <c r="K7" s="1"/>
    </row>
    <row r="8" spans="1:11" ht="12.75">
      <c r="A8" s="1">
        <v>5</v>
      </c>
      <c r="B8" s="1">
        <v>255</v>
      </c>
      <c r="C8" s="1">
        <v>200</v>
      </c>
      <c r="F8" s="1"/>
      <c r="G8" s="1"/>
      <c r="H8" s="1"/>
      <c r="I8" s="1"/>
      <c r="J8" s="1"/>
      <c r="K8" s="1"/>
    </row>
    <row r="9" spans="1:11" ht="13.5" thickBot="1">
      <c r="A9" s="1">
        <v>6</v>
      </c>
      <c r="B9" s="1">
        <v>275</v>
      </c>
      <c r="C9" s="1">
        <v>225</v>
      </c>
      <c r="E9" t="s">
        <v>5</v>
      </c>
      <c r="F9" s="1"/>
      <c r="G9" s="1"/>
      <c r="H9" s="1"/>
      <c r="I9" s="1"/>
      <c r="J9" s="1"/>
      <c r="K9" s="1"/>
    </row>
    <row r="10" spans="1:11" ht="12.75">
      <c r="A10" s="1">
        <v>7</v>
      </c>
      <c r="B10" s="1">
        <v>290</v>
      </c>
      <c r="C10" s="1">
        <v>240</v>
      </c>
      <c r="E10" s="29" t="s">
        <v>6</v>
      </c>
      <c r="F10" s="29" t="s">
        <v>7</v>
      </c>
      <c r="G10" s="29" t="s">
        <v>8</v>
      </c>
      <c r="H10" s="29" t="s">
        <v>9</v>
      </c>
      <c r="I10" s="29" t="s">
        <v>10</v>
      </c>
      <c r="J10" s="29" t="s">
        <v>11</v>
      </c>
      <c r="K10" s="29" t="s">
        <v>12</v>
      </c>
    </row>
    <row r="11" spans="1:11" ht="12.75">
      <c r="A11" s="1">
        <v>8</v>
      </c>
      <c r="B11" s="1">
        <v>300</v>
      </c>
      <c r="E11" s="43" t="s">
        <v>13</v>
      </c>
      <c r="F11" s="43">
        <v>18527.410714285717</v>
      </c>
      <c r="G11" s="43">
        <v>1</v>
      </c>
      <c r="H11" s="43">
        <v>18527.410714285717</v>
      </c>
      <c r="I11" s="43">
        <v>15.760178774866361</v>
      </c>
      <c r="J11" s="43">
        <v>0.001600291865740145</v>
      </c>
      <c r="K11" s="43">
        <v>4.667192713618151</v>
      </c>
    </row>
    <row r="12" spans="5:11" ht="12.75">
      <c r="E12" s="43" t="s">
        <v>14</v>
      </c>
      <c r="F12" s="43">
        <v>15282.589285714284</v>
      </c>
      <c r="G12" s="43">
        <v>13</v>
      </c>
      <c r="H12" s="43">
        <v>1175.5837912087911</v>
      </c>
      <c r="I12" s="43"/>
      <c r="J12" s="43"/>
      <c r="K12" s="43"/>
    </row>
    <row r="13" spans="5:11" ht="12.75">
      <c r="E13" s="43"/>
      <c r="F13" s="43"/>
      <c r="G13" s="43"/>
      <c r="H13" s="43"/>
      <c r="I13" s="43"/>
      <c r="J13" s="43"/>
      <c r="K13" s="43"/>
    </row>
    <row r="14" spans="5:11" ht="13.5" thickBot="1">
      <c r="E14" s="44" t="s">
        <v>15</v>
      </c>
      <c r="F14" s="44">
        <v>33810</v>
      </c>
      <c r="G14" s="44">
        <v>14</v>
      </c>
      <c r="H14" s="44"/>
      <c r="I14" s="44"/>
      <c r="J14" s="44"/>
      <c r="K14" s="44"/>
    </row>
    <row r="16" ht="12.75">
      <c r="E16" s="18" t="s">
        <v>143</v>
      </c>
    </row>
    <row r="17" ht="13.5" thickBot="1"/>
    <row r="18" spans="5:7" ht="38.25">
      <c r="E18" s="29"/>
      <c r="F18" s="75" t="s">
        <v>139</v>
      </c>
      <c r="G18" s="76" t="s">
        <v>140</v>
      </c>
    </row>
    <row r="19" spans="5:7" ht="12.75">
      <c r="E19" s="27" t="s">
        <v>1</v>
      </c>
      <c r="F19" s="27">
        <v>281.875</v>
      </c>
      <c r="G19" s="27">
        <v>211.42857142857142</v>
      </c>
    </row>
    <row r="20" spans="5:7" ht="12.75">
      <c r="E20" s="27" t="s">
        <v>2</v>
      </c>
      <c r="F20" s="27">
        <v>335.26785714285717</v>
      </c>
      <c r="G20" s="27">
        <v>2155.9523809523766</v>
      </c>
    </row>
    <row r="21" spans="5:7" ht="12.75">
      <c r="E21" s="27" t="s">
        <v>144</v>
      </c>
      <c r="F21" s="27">
        <v>8</v>
      </c>
      <c r="G21" s="27">
        <v>7</v>
      </c>
    </row>
    <row r="22" spans="5:7" ht="12.75">
      <c r="E22" s="27" t="s">
        <v>20</v>
      </c>
      <c r="F22" s="27">
        <v>1175.5837912087893</v>
      </c>
      <c r="G22" s="27"/>
    </row>
    <row r="23" spans="5:7" ht="12.75">
      <c r="E23" s="27" t="s">
        <v>145</v>
      </c>
      <c r="F23" s="27">
        <v>0</v>
      </c>
      <c r="G23" s="27"/>
    </row>
    <row r="24" spans="5:7" ht="12.75">
      <c r="E24" s="27" t="s">
        <v>8</v>
      </c>
      <c r="F24" s="27">
        <v>13</v>
      </c>
      <c r="G24" s="27"/>
    </row>
    <row r="25" spans="5:7" ht="12.75">
      <c r="E25" s="27" t="s">
        <v>146</v>
      </c>
      <c r="F25" s="27">
        <v>3.9699091645611224</v>
      </c>
      <c r="G25" s="27"/>
    </row>
    <row r="26" spans="5:7" ht="12.75">
      <c r="E26" s="27" t="s">
        <v>147</v>
      </c>
      <c r="F26" s="27">
        <v>0.0008001459328700681</v>
      </c>
      <c r="G26" s="27"/>
    </row>
    <row r="27" spans="5:7" ht="12.75">
      <c r="E27" s="27" t="s">
        <v>148</v>
      </c>
      <c r="F27" s="27">
        <v>1.7709333826482787</v>
      </c>
      <c r="G27" s="27"/>
    </row>
    <row r="28" spans="5:7" ht="12.75">
      <c r="E28" s="27" t="s">
        <v>149</v>
      </c>
      <c r="F28" s="27">
        <v>0.0016002918657401363</v>
      </c>
      <c r="G28" s="27"/>
    </row>
    <row r="29" spans="5:7" ht="13.5" thickBot="1">
      <c r="E29" s="28" t="s">
        <v>150</v>
      </c>
      <c r="F29" s="28">
        <v>2.1603686522485352</v>
      </c>
      <c r="G29" s="2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2.00390625" style="0" customWidth="1"/>
  </cols>
  <sheetData>
    <row r="1" ht="12.75">
      <c r="A1" t="s">
        <v>79</v>
      </c>
    </row>
    <row r="3" ht="13.5" thickBot="1">
      <c r="A3" t="s">
        <v>80</v>
      </c>
    </row>
    <row r="4" spans="1:5" ht="12.75">
      <c r="A4" s="29" t="s">
        <v>81</v>
      </c>
      <c r="B4" s="29" t="s">
        <v>82</v>
      </c>
      <c r="C4" s="29" t="s">
        <v>83</v>
      </c>
      <c r="D4" s="29" t="s">
        <v>84</v>
      </c>
      <c r="E4" s="29" t="s">
        <v>2</v>
      </c>
    </row>
    <row r="5" spans="1:7" ht="12.75">
      <c r="A5" s="27" t="s">
        <v>139</v>
      </c>
      <c r="B5" s="27">
        <v>8</v>
      </c>
      <c r="C5" s="27">
        <v>2255</v>
      </c>
      <c r="D5" s="27">
        <v>281.875</v>
      </c>
      <c r="E5" s="27">
        <v>335.26785714285717</v>
      </c>
      <c r="F5" s="27">
        <v>7</v>
      </c>
      <c r="G5">
        <f>E5*F5</f>
        <v>2346.875</v>
      </c>
    </row>
    <row r="6" spans="1:7" ht="13.5" thickBot="1">
      <c r="A6" s="28" t="s">
        <v>140</v>
      </c>
      <c r="B6" s="28">
        <v>7</v>
      </c>
      <c r="C6" s="28">
        <v>1480</v>
      </c>
      <c r="D6" s="28">
        <v>211.42857142857142</v>
      </c>
      <c r="E6" s="28">
        <v>2155.9523809523766</v>
      </c>
      <c r="F6" s="27">
        <v>6</v>
      </c>
      <c r="G6">
        <f>E6*F6</f>
        <v>12935.71428571426</v>
      </c>
    </row>
    <row r="7" spans="6:8" ht="12.75">
      <c r="F7">
        <f>SUM(F5:F6)</f>
        <v>13</v>
      </c>
      <c r="G7" s="108">
        <f>SUM(G5:G6)</f>
        <v>15282.58928571426</v>
      </c>
      <c r="H7" s="110">
        <f>G7/F7</f>
        <v>1175.5837912087893</v>
      </c>
    </row>
    <row r="9" spans="1:7" ht="13.5" thickBot="1">
      <c r="A9" t="s">
        <v>5</v>
      </c>
      <c r="G9" s="20" t="s">
        <v>161</v>
      </c>
    </row>
    <row r="10" spans="1:7" ht="12.75">
      <c r="A10" s="29" t="s">
        <v>6</v>
      </c>
      <c r="B10" s="29" t="s">
        <v>7</v>
      </c>
      <c r="C10" s="29" t="s">
        <v>8</v>
      </c>
      <c r="D10" s="29" t="s">
        <v>9</v>
      </c>
      <c r="E10" s="29" t="s">
        <v>10</v>
      </c>
      <c r="F10" s="29" t="s">
        <v>11</v>
      </c>
      <c r="G10" s="29" t="s">
        <v>12</v>
      </c>
    </row>
    <row r="11" spans="1:7" ht="12.75">
      <c r="A11" s="27" t="s">
        <v>13</v>
      </c>
      <c r="B11" s="27">
        <v>18527.410714285717</v>
      </c>
      <c r="C11" s="27">
        <v>1</v>
      </c>
      <c r="D11" s="27">
        <v>18527.410714285717</v>
      </c>
      <c r="E11" s="27">
        <v>15.760178774866361</v>
      </c>
      <c r="F11" s="27">
        <v>0.001600291866095469</v>
      </c>
      <c r="G11" s="27">
        <v>4.6671927318268525</v>
      </c>
    </row>
    <row r="12" spans="1:7" ht="12.75">
      <c r="A12" s="27" t="s">
        <v>14</v>
      </c>
      <c r="B12" s="109">
        <v>15282.589285714284</v>
      </c>
      <c r="C12" s="27">
        <v>13</v>
      </c>
      <c r="D12" s="111">
        <v>1175.5837912087911</v>
      </c>
      <c r="E12" s="27"/>
      <c r="F12" s="27">
        <f>1-_xlfn.F.DIST(E11,1,13,1)</f>
        <v>0.001600291866095449</v>
      </c>
      <c r="G12" s="27"/>
    </row>
    <row r="13" spans="1:7" ht="12.75">
      <c r="A13" s="27"/>
      <c r="B13" s="107">
        <f>SUM(B11:B12)</f>
        <v>33810</v>
      </c>
      <c r="C13" s="107">
        <f>SUM(C11:C12)</f>
        <v>14</v>
      </c>
      <c r="D13" s="107"/>
      <c r="E13" s="27"/>
      <c r="F13" s="27">
        <f>FDIST(E11,1,13)</f>
        <v>0.001600291866095469</v>
      </c>
      <c r="G13" s="27"/>
    </row>
    <row r="14" spans="1:7" ht="13.5" thickBot="1">
      <c r="A14" s="28" t="s">
        <v>15</v>
      </c>
      <c r="B14" s="28">
        <v>33810</v>
      </c>
      <c r="C14" s="28">
        <v>14</v>
      </c>
      <c r="D14" s="28"/>
      <c r="E14" s="28"/>
      <c r="F14" s="28"/>
      <c r="G14" s="28"/>
    </row>
    <row r="19" ht="12.75">
      <c r="J19" s="20" t="s">
        <v>162</v>
      </c>
    </row>
    <row r="23" ht="12.75">
      <c r="I23">
        <f>G11</f>
        <v>4.6671927318268525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K7" sqref="K7"/>
    </sheetView>
  </sheetViews>
  <sheetFormatPr defaultColWidth="9.140625" defaultRowHeight="12.75"/>
  <cols>
    <col min="1" max="1" width="8.8515625" style="0" customWidth="1"/>
    <col min="2" max="4" width="12.140625" style="0" customWidth="1"/>
    <col min="5" max="5" width="4.57421875" style="0" customWidth="1"/>
    <col min="6" max="6" width="17.421875" style="0" customWidth="1"/>
    <col min="7" max="7" width="7.57421875" style="1" customWidth="1"/>
    <col min="8" max="8" width="8.00390625" style="1" customWidth="1"/>
    <col min="9" max="9" width="8.8515625" style="1" customWidth="1"/>
    <col min="10" max="10" width="8.7109375" style="1" customWidth="1"/>
    <col min="11" max="11" width="9.140625" style="1" customWidth="1"/>
    <col min="12" max="12" width="9.00390625" style="1" customWidth="1"/>
  </cols>
  <sheetData>
    <row r="1" ht="15.75">
      <c r="A1" s="21" t="s">
        <v>97</v>
      </c>
    </row>
    <row r="2" ht="12.75">
      <c r="A2" s="20" t="s">
        <v>98</v>
      </c>
    </row>
    <row r="3" ht="12.75">
      <c r="A3" s="20" t="s">
        <v>102</v>
      </c>
    </row>
    <row r="4" ht="12.75">
      <c r="A4" s="20" t="s">
        <v>103</v>
      </c>
    </row>
    <row r="5" spans="1:6" ht="18.75">
      <c r="A5" s="22" t="s">
        <v>104</v>
      </c>
      <c r="F5" s="45" t="s">
        <v>106</v>
      </c>
    </row>
    <row r="6" spans="1:6" ht="18.75">
      <c r="A6" s="22" t="s">
        <v>105</v>
      </c>
      <c r="F6" t="s">
        <v>79</v>
      </c>
    </row>
    <row r="7" spans="2:4" ht="12.75">
      <c r="B7" s="77" t="s">
        <v>153</v>
      </c>
      <c r="C7" s="78"/>
      <c r="D7" s="78"/>
    </row>
    <row r="8" spans="2:6" ht="13.5" thickBot="1">
      <c r="B8" s="79" t="s">
        <v>99</v>
      </c>
      <c r="C8" s="79" t="s">
        <v>100</v>
      </c>
      <c r="D8" s="79" t="s">
        <v>101</v>
      </c>
      <c r="F8" t="s">
        <v>80</v>
      </c>
    </row>
    <row r="9" spans="2:10" ht="12.75">
      <c r="B9" s="80">
        <v>200</v>
      </c>
      <c r="C9" s="80">
        <v>207</v>
      </c>
      <c r="D9" s="80">
        <v>202</v>
      </c>
      <c r="F9" s="29" t="s">
        <v>81</v>
      </c>
      <c r="G9" s="29" t="s">
        <v>82</v>
      </c>
      <c r="H9" s="29" t="s">
        <v>83</v>
      </c>
      <c r="I9" s="29" t="s">
        <v>84</v>
      </c>
      <c r="J9" s="29" t="s">
        <v>2</v>
      </c>
    </row>
    <row r="10" spans="2:10" ht="12.75">
      <c r="B10" s="80">
        <v>208</v>
      </c>
      <c r="C10" s="80">
        <v>212</v>
      </c>
      <c r="D10" s="80">
        <v>198</v>
      </c>
      <c r="F10" s="27" t="s">
        <v>99</v>
      </c>
      <c r="G10" s="43">
        <v>5</v>
      </c>
      <c r="H10" s="43">
        <v>995</v>
      </c>
      <c r="I10" s="43">
        <v>199</v>
      </c>
      <c r="J10" s="43">
        <v>50</v>
      </c>
    </row>
    <row r="11" spans="2:10" ht="12.75">
      <c r="B11" s="80">
        <v>202</v>
      </c>
      <c r="C11" s="80">
        <v>205</v>
      </c>
      <c r="D11" s="80">
        <v>190</v>
      </c>
      <c r="F11" s="27" t="s">
        <v>100</v>
      </c>
      <c r="G11" s="43">
        <v>5</v>
      </c>
      <c r="H11" s="43">
        <v>1020</v>
      </c>
      <c r="I11" s="43">
        <v>204</v>
      </c>
      <c r="J11" s="43">
        <v>41</v>
      </c>
    </row>
    <row r="12" spans="2:10" ht="13.5" thickBot="1">
      <c r="B12" s="80">
        <v>189</v>
      </c>
      <c r="C12" s="80">
        <v>195</v>
      </c>
      <c r="D12" s="80">
        <v>186</v>
      </c>
      <c r="F12" s="28" t="s">
        <v>101</v>
      </c>
      <c r="G12" s="44">
        <v>5</v>
      </c>
      <c r="H12" s="44">
        <v>970</v>
      </c>
      <c r="I12" s="44">
        <v>194</v>
      </c>
      <c r="J12" s="44">
        <v>40</v>
      </c>
    </row>
    <row r="13" spans="2:4" ht="12.75">
      <c r="B13" s="80">
        <v>196</v>
      </c>
      <c r="C13" s="80">
        <v>201</v>
      </c>
      <c r="D13" s="80">
        <v>194</v>
      </c>
    </row>
    <row r="14" ht="12.75">
      <c r="G14" s="46" t="s">
        <v>151</v>
      </c>
    </row>
    <row r="15" ht="13.5" thickBot="1">
      <c r="F15" t="s">
        <v>5</v>
      </c>
    </row>
    <row r="16" spans="6:12" ht="12.75">
      <c r="F16" s="29" t="s">
        <v>6</v>
      </c>
      <c r="G16" s="29" t="s">
        <v>7</v>
      </c>
      <c r="H16" s="29" t="s">
        <v>8</v>
      </c>
      <c r="I16" s="29" t="s">
        <v>9</v>
      </c>
      <c r="J16" s="29" t="s">
        <v>10</v>
      </c>
      <c r="K16" s="29" t="s">
        <v>11</v>
      </c>
      <c r="L16" s="29" t="s">
        <v>12</v>
      </c>
    </row>
    <row r="17" spans="6:12" ht="12.75">
      <c r="F17" s="27" t="s">
        <v>13</v>
      </c>
      <c r="G17" s="43">
        <v>250</v>
      </c>
      <c r="H17" s="43">
        <v>2</v>
      </c>
      <c r="I17" s="43">
        <v>125</v>
      </c>
      <c r="J17" s="43">
        <v>2.8625954198473282</v>
      </c>
      <c r="K17" s="43">
        <v>0.0962813027240154</v>
      </c>
      <c r="L17" s="43">
        <v>3.8852938347033836</v>
      </c>
    </row>
    <row r="18" spans="6:12" ht="12.75">
      <c r="F18" s="27" t="s">
        <v>14</v>
      </c>
      <c r="G18" s="43">
        <v>524</v>
      </c>
      <c r="H18" s="43">
        <v>12</v>
      </c>
      <c r="I18" s="43">
        <v>43.666666666666664</v>
      </c>
      <c r="J18" s="43"/>
      <c r="K18" s="43"/>
      <c r="L18" s="43"/>
    </row>
    <row r="19" spans="6:12" ht="12.75">
      <c r="F19" s="27"/>
      <c r="G19" s="43"/>
      <c r="H19" s="43"/>
      <c r="I19" s="43"/>
      <c r="J19" s="43"/>
      <c r="K19" s="43"/>
      <c r="L19" s="43"/>
    </row>
    <row r="20" spans="6:12" ht="13.5" thickBot="1">
      <c r="F20" s="28" t="s">
        <v>15</v>
      </c>
      <c r="G20" s="44">
        <v>774</v>
      </c>
      <c r="H20" s="44">
        <v>14</v>
      </c>
      <c r="I20" s="44"/>
      <c r="J20" s="44"/>
      <c r="K20" s="44"/>
      <c r="L20" s="44"/>
    </row>
    <row r="21" ht="12.75"/>
    <row r="22" ht="12.75"/>
    <row r="23" ht="12.75"/>
    <row r="24" ht="12.75"/>
    <row r="25" ht="12.75"/>
    <row r="26" ht="12.75"/>
    <row r="27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9.7109375" style="0" customWidth="1"/>
    <col min="10" max="12" width="12.00390625" style="0" customWidth="1"/>
  </cols>
  <sheetData>
    <row r="1" spans="1:12" ht="12.75">
      <c r="A1" s="46" t="s">
        <v>107</v>
      </c>
      <c r="J1" s="49" t="s">
        <v>99</v>
      </c>
      <c r="K1" s="52" t="s">
        <v>100</v>
      </c>
      <c r="L1" s="55" t="s">
        <v>101</v>
      </c>
    </row>
    <row r="2" spans="1:12" ht="12.75">
      <c r="A2" s="20" t="s">
        <v>108</v>
      </c>
      <c r="J2" s="48">
        <v>200</v>
      </c>
      <c r="K2" s="51">
        <v>207</v>
      </c>
      <c r="L2" s="54">
        <v>202</v>
      </c>
    </row>
    <row r="3" spans="1:12" ht="12.75">
      <c r="A3" s="20" t="s">
        <v>111</v>
      </c>
      <c r="J3" s="48">
        <v>208</v>
      </c>
      <c r="K3" s="51">
        <v>212</v>
      </c>
      <c r="L3" s="54">
        <v>198</v>
      </c>
    </row>
    <row r="4" spans="1:12" ht="12.75">
      <c r="A4" s="20" t="s">
        <v>112</v>
      </c>
      <c r="J4" s="48">
        <v>202</v>
      </c>
      <c r="K4" s="51">
        <v>205</v>
      </c>
      <c r="L4" s="54">
        <v>190</v>
      </c>
    </row>
    <row r="5" spans="1:12" ht="12.75">
      <c r="A5" s="23" t="s">
        <v>113</v>
      </c>
      <c r="J5" s="48">
        <v>189</v>
      </c>
      <c r="K5" s="51">
        <v>195</v>
      </c>
      <c r="L5" s="54">
        <v>186</v>
      </c>
    </row>
    <row r="6" spans="1:12" ht="12.75">
      <c r="A6" s="20" t="s">
        <v>114</v>
      </c>
      <c r="B6" s="23"/>
      <c r="J6" s="48">
        <v>196</v>
      </c>
      <c r="K6" s="51">
        <v>201</v>
      </c>
      <c r="L6" s="54">
        <v>194</v>
      </c>
    </row>
    <row r="7" spans="1:2" ht="12.75">
      <c r="A7" s="23" t="s">
        <v>109</v>
      </c>
      <c r="B7" s="23" t="s">
        <v>110</v>
      </c>
    </row>
    <row r="8" spans="1:2" ht="12.75">
      <c r="A8" s="47">
        <v>1</v>
      </c>
      <c r="B8" s="48">
        <v>200</v>
      </c>
    </row>
    <row r="9" spans="1:2" ht="12.75">
      <c r="A9" s="47">
        <v>1</v>
      </c>
      <c r="B9" s="48">
        <v>208</v>
      </c>
    </row>
    <row r="10" spans="1:2" ht="12.75">
      <c r="A10" s="47">
        <v>1</v>
      </c>
      <c r="B10" s="48">
        <v>202</v>
      </c>
    </row>
    <row r="11" spans="1:2" ht="12.75">
      <c r="A11" s="47">
        <v>1</v>
      </c>
      <c r="B11" s="48">
        <v>189</v>
      </c>
    </row>
    <row r="12" spans="1:2" ht="12.75">
      <c r="A12" s="47">
        <v>1</v>
      </c>
      <c r="B12" s="48">
        <v>196</v>
      </c>
    </row>
    <row r="13" spans="1:2" ht="12.75">
      <c r="A13" s="50">
        <v>2</v>
      </c>
      <c r="B13" s="51">
        <v>207</v>
      </c>
    </row>
    <row r="14" spans="1:2" ht="12.75">
      <c r="A14" s="50">
        <v>2</v>
      </c>
      <c r="B14" s="51">
        <v>212</v>
      </c>
    </row>
    <row r="15" spans="1:2" ht="12.75">
      <c r="A15" s="50">
        <v>2</v>
      </c>
      <c r="B15" s="51">
        <v>205</v>
      </c>
    </row>
    <row r="16" spans="1:2" ht="12.75">
      <c r="A16" s="50">
        <v>2</v>
      </c>
      <c r="B16" s="51">
        <v>195</v>
      </c>
    </row>
    <row r="17" spans="1:2" ht="12.75">
      <c r="A17" s="50">
        <v>2</v>
      </c>
      <c r="B17" s="51">
        <v>201</v>
      </c>
    </row>
    <row r="18" spans="1:2" ht="12.75">
      <c r="A18" s="53">
        <v>3</v>
      </c>
      <c r="B18" s="54">
        <v>202</v>
      </c>
    </row>
    <row r="19" spans="1:2" ht="12.75">
      <c r="A19" s="53">
        <v>3</v>
      </c>
      <c r="B19" s="54">
        <v>198</v>
      </c>
    </row>
    <row r="20" spans="1:2" ht="12.75">
      <c r="A20" s="53">
        <v>3</v>
      </c>
      <c r="B20" s="54">
        <v>190</v>
      </c>
    </row>
    <row r="21" spans="1:2" ht="12.75">
      <c r="A21" s="53">
        <v>3</v>
      </c>
      <c r="B21" s="54">
        <v>186</v>
      </c>
    </row>
    <row r="22" spans="1:2" ht="12.75">
      <c r="A22" s="53">
        <v>3</v>
      </c>
      <c r="B22" s="54">
        <v>194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="120" zoomScaleNormal="120" zoomScalePageLayoutView="0" workbookViewId="0" topLeftCell="A1">
      <selection activeCell="D22" sqref="D22"/>
    </sheetView>
  </sheetViews>
  <sheetFormatPr defaultColWidth="9.140625" defaultRowHeight="12.75"/>
  <cols>
    <col min="1" max="1" width="18.28125" style="0" customWidth="1"/>
  </cols>
  <sheetData>
    <row r="1" ht="12.75">
      <c r="A1" t="s">
        <v>79</v>
      </c>
    </row>
    <row r="3" ht="13.5" thickBot="1">
      <c r="A3" t="s">
        <v>80</v>
      </c>
    </row>
    <row r="4" spans="1:5" ht="12.75">
      <c r="A4" s="29" t="s">
        <v>81</v>
      </c>
      <c r="B4" s="29" t="s">
        <v>82</v>
      </c>
      <c r="C4" s="29" t="s">
        <v>83</v>
      </c>
      <c r="D4" s="29" t="s">
        <v>84</v>
      </c>
      <c r="E4" s="29" t="s">
        <v>2</v>
      </c>
    </row>
    <row r="5" spans="1:5" ht="12.75">
      <c r="A5" s="27" t="s">
        <v>99</v>
      </c>
      <c r="B5" s="27">
        <v>5</v>
      </c>
      <c r="C5" s="27">
        <v>995</v>
      </c>
      <c r="D5" s="27">
        <v>199</v>
      </c>
      <c r="E5" s="27">
        <v>50</v>
      </c>
    </row>
    <row r="6" spans="1:5" ht="12.75">
      <c r="A6" s="27" t="s">
        <v>100</v>
      </c>
      <c r="B6" s="27">
        <v>5</v>
      </c>
      <c r="C6" s="27">
        <v>1020</v>
      </c>
      <c r="D6" s="27">
        <v>204</v>
      </c>
      <c r="E6" s="27">
        <v>41</v>
      </c>
    </row>
    <row r="7" spans="1:5" ht="13.5" thickBot="1">
      <c r="A7" s="28" t="s">
        <v>101</v>
      </c>
      <c r="B7" s="28">
        <v>5</v>
      </c>
      <c r="C7" s="28">
        <v>970</v>
      </c>
      <c r="D7" s="28">
        <v>194</v>
      </c>
      <c r="E7" s="28">
        <v>40</v>
      </c>
    </row>
    <row r="10" ht="13.5" thickBot="1">
      <c r="A10" t="s">
        <v>5</v>
      </c>
    </row>
    <row r="11" spans="1:7" ht="12.75">
      <c r="A11" s="29" t="s">
        <v>6</v>
      </c>
      <c r="B11" s="29" t="s">
        <v>7</v>
      </c>
      <c r="C11" s="29" t="s">
        <v>8</v>
      </c>
      <c r="D11" s="29" t="s">
        <v>9</v>
      </c>
      <c r="E11" s="29" t="s">
        <v>10</v>
      </c>
      <c r="F11" s="29" t="s">
        <v>11</v>
      </c>
      <c r="G11" s="29" t="s">
        <v>12</v>
      </c>
    </row>
    <row r="12" spans="1:7" ht="12.75">
      <c r="A12" s="27" t="s">
        <v>13</v>
      </c>
      <c r="B12" s="27">
        <v>250</v>
      </c>
      <c r="C12" s="27">
        <v>2</v>
      </c>
      <c r="D12" s="27">
        <v>125</v>
      </c>
      <c r="E12" s="27">
        <v>2.8625954198473282</v>
      </c>
      <c r="F12" s="27">
        <v>0.09628130272103555</v>
      </c>
      <c r="G12" s="27">
        <v>3.885293834652394</v>
      </c>
    </row>
    <row r="13" spans="1:7" ht="12.75">
      <c r="A13" s="27" t="s">
        <v>14</v>
      </c>
      <c r="B13" s="27">
        <v>524</v>
      </c>
      <c r="C13" s="27">
        <v>12</v>
      </c>
      <c r="D13" s="27">
        <v>43.666666666666664</v>
      </c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3.5" thickBot="1">
      <c r="A15" s="28" t="s">
        <v>15</v>
      </c>
      <c r="B15" s="28">
        <v>774</v>
      </c>
      <c r="C15" s="28">
        <v>14</v>
      </c>
      <c r="D15" s="28"/>
      <c r="E15" s="28"/>
      <c r="F15" s="28"/>
      <c r="G15" s="28"/>
    </row>
    <row r="17" spans="4:6" ht="12.75">
      <c r="D17" s="20" t="s">
        <v>163</v>
      </c>
      <c r="F17" s="20" t="s">
        <v>164</v>
      </c>
    </row>
    <row r="18" spans="4:6" ht="12.75">
      <c r="D18" s="20" t="s">
        <v>165</v>
      </c>
      <c r="F18" s="20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7.00390625" style="0" customWidth="1"/>
    <col min="2" max="5" width="10.57421875" style="0" customWidth="1"/>
    <col min="10" max="12" width="12.00390625" style="0" customWidth="1"/>
  </cols>
  <sheetData>
    <row r="1" spans="1:12" ht="12.75">
      <c r="A1" s="46" t="s">
        <v>107</v>
      </c>
      <c r="J1" s="49" t="s">
        <v>99</v>
      </c>
      <c r="K1" s="52" t="s">
        <v>100</v>
      </c>
      <c r="L1" s="55" t="s">
        <v>101</v>
      </c>
    </row>
    <row r="2" spans="1:12" ht="12.75">
      <c r="A2" s="20" t="s">
        <v>115</v>
      </c>
      <c r="J2" s="48">
        <v>200</v>
      </c>
      <c r="K2" s="51">
        <v>207</v>
      </c>
      <c r="L2" s="54">
        <v>202</v>
      </c>
    </row>
    <row r="3" spans="1:12" ht="12.75">
      <c r="A3" s="20" t="s">
        <v>116</v>
      </c>
      <c r="J3" s="48">
        <v>208</v>
      </c>
      <c r="K3" s="51">
        <v>212</v>
      </c>
      <c r="L3" s="54">
        <v>198</v>
      </c>
    </row>
    <row r="4" spans="1:12" ht="12.75">
      <c r="A4" s="23" t="s">
        <v>117</v>
      </c>
      <c r="J4" s="48">
        <v>202</v>
      </c>
      <c r="K4" s="51">
        <v>205</v>
      </c>
      <c r="L4" s="54">
        <v>190</v>
      </c>
    </row>
    <row r="5" spans="1:12" ht="12.75">
      <c r="A5" s="20" t="s">
        <v>118</v>
      </c>
      <c r="J5" s="48">
        <v>189</v>
      </c>
      <c r="K5" s="51">
        <v>195</v>
      </c>
      <c r="L5" s="54">
        <v>186</v>
      </c>
    </row>
    <row r="6" spans="1:12" ht="12.75">
      <c r="A6" s="20"/>
      <c r="B6" s="23"/>
      <c r="J6" s="48">
        <v>196</v>
      </c>
      <c r="K6" s="51">
        <v>201</v>
      </c>
      <c r="L6" s="54">
        <v>194</v>
      </c>
    </row>
    <row r="8" spans="1:5" s="56" customFormat="1" ht="13.5" thickBot="1">
      <c r="A8" s="71" t="s">
        <v>110</v>
      </c>
      <c r="B8" s="72" t="s">
        <v>101</v>
      </c>
      <c r="C8" s="72" t="s">
        <v>100</v>
      </c>
      <c r="D8" s="72" t="s">
        <v>99</v>
      </c>
      <c r="E8" s="72" t="s">
        <v>30</v>
      </c>
    </row>
    <row r="9" spans="1:4" ht="13.5" thickTop="1">
      <c r="A9" s="48">
        <v>200</v>
      </c>
      <c r="D9" s="47">
        <v>1</v>
      </c>
    </row>
    <row r="10" spans="1:4" ht="12.75">
      <c r="A10" s="48">
        <v>208</v>
      </c>
      <c r="D10" s="47">
        <v>1</v>
      </c>
    </row>
    <row r="11" spans="1:4" ht="12.75">
      <c r="A11" s="48">
        <v>202</v>
      </c>
      <c r="D11" s="47">
        <v>1</v>
      </c>
    </row>
    <row r="12" spans="1:4" ht="12.75">
      <c r="A12" s="48">
        <v>189</v>
      </c>
      <c r="D12" s="47">
        <v>1</v>
      </c>
    </row>
    <row r="13" spans="1:5" ht="12.75">
      <c r="A13" s="57">
        <v>196</v>
      </c>
      <c r="C13" s="61"/>
      <c r="D13" s="60">
        <v>1</v>
      </c>
      <c r="E13" s="61"/>
    </row>
    <row r="14" spans="1:5" ht="13.5" thickBot="1">
      <c r="A14" s="64">
        <f>AVERAGE(A9:A13)</f>
        <v>199</v>
      </c>
      <c r="B14" s="65"/>
      <c r="C14" s="65"/>
      <c r="D14" s="65"/>
      <c r="E14" s="66">
        <v>1.15</v>
      </c>
    </row>
    <row r="15" spans="1:3" ht="13.5" thickTop="1">
      <c r="A15" s="51">
        <v>207</v>
      </c>
      <c r="C15" s="50">
        <v>2</v>
      </c>
    </row>
    <row r="16" spans="1:3" ht="12.75">
      <c r="A16" s="51">
        <v>212</v>
      </c>
      <c r="C16" s="50">
        <v>2</v>
      </c>
    </row>
    <row r="17" spans="1:3" ht="12.75">
      <c r="A17" s="51">
        <v>205</v>
      </c>
      <c r="C17" s="50">
        <v>2</v>
      </c>
    </row>
    <row r="18" spans="1:3" ht="12.75">
      <c r="A18" s="51">
        <v>195</v>
      </c>
      <c r="C18" s="50">
        <v>2</v>
      </c>
    </row>
    <row r="19" spans="1:5" ht="12.75">
      <c r="A19" s="58">
        <v>201</v>
      </c>
      <c r="B19" s="61"/>
      <c r="C19" s="62">
        <v>2</v>
      </c>
      <c r="D19" s="61"/>
      <c r="E19" s="61"/>
    </row>
    <row r="20" spans="1:5" ht="13.5" thickBot="1">
      <c r="A20" s="67">
        <f>AVERAGE(A15:A19)</f>
        <v>204</v>
      </c>
      <c r="B20" s="65"/>
      <c r="C20" s="65"/>
      <c r="D20" s="65"/>
      <c r="E20" s="68">
        <v>2.15</v>
      </c>
    </row>
    <row r="21" spans="1:2" ht="13.5" thickTop="1">
      <c r="A21" s="54">
        <v>202</v>
      </c>
      <c r="B21" s="53">
        <v>3</v>
      </c>
    </row>
    <row r="22" spans="1:2" ht="12.75">
      <c r="A22" s="54">
        <v>198</v>
      </c>
      <c r="B22" s="53">
        <v>3</v>
      </c>
    </row>
    <row r="23" spans="1:2" ht="12.75">
      <c r="A23" s="54">
        <v>190</v>
      </c>
      <c r="B23" s="53">
        <v>3</v>
      </c>
    </row>
    <row r="24" spans="1:2" ht="12.75">
      <c r="A24" s="54">
        <v>186</v>
      </c>
      <c r="B24" s="53">
        <v>3</v>
      </c>
    </row>
    <row r="25" spans="1:5" ht="12.75">
      <c r="A25" s="59">
        <v>194</v>
      </c>
      <c r="B25" s="63">
        <v>3</v>
      </c>
      <c r="C25" s="61"/>
      <c r="E25" s="61"/>
    </row>
    <row r="26" spans="1:5" ht="13.5" thickBot="1">
      <c r="A26" s="69">
        <f>AVERAGE(A21:A25)</f>
        <v>194</v>
      </c>
      <c r="B26" s="65"/>
      <c r="C26" s="65"/>
      <c r="D26" s="65"/>
      <c r="E26" s="70">
        <v>3.15</v>
      </c>
    </row>
    <row r="27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2.28125" style="0" customWidth="1"/>
    <col min="7" max="7" width="12.8515625" style="0" customWidth="1"/>
  </cols>
  <sheetData>
    <row r="1" spans="1:8" ht="12.75">
      <c r="A1" s="18" t="s">
        <v>155</v>
      </c>
      <c r="C1" s="18" t="s">
        <v>156</v>
      </c>
      <c r="H1" s="18" t="s">
        <v>157</v>
      </c>
    </row>
    <row r="2" spans="1:3" ht="12.75">
      <c r="A2" s="82" t="s">
        <v>154</v>
      </c>
      <c r="B2" s="83"/>
      <c r="C2" s="81"/>
    </row>
    <row r="3" spans="1:2" ht="12.75">
      <c r="A3" s="86" t="s">
        <v>110</v>
      </c>
      <c r="B3" s="86" t="s">
        <v>109</v>
      </c>
    </row>
    <row r="4" spans="1:2" ht="12.75">
      <c r="A4" s="84">
        <v>200</v>
      </c>
      <c r="B4" s="85" t="s">
        <v>99</v>
      </c>
    </row>
    <row r="5" spans="1:2" ht="12.75">
      <c r="A5" s="84">
        <v>208</v>
      </c>
      <c r="B5" s="85" t="s">
        <v>99</v>
      </c>
    </row>
    <row r="6" spans="1:2" ht="12.75">
      <c r="A6" s="84">
        <v>202</v>
      </c>
      <c r="B6" s="85" t="s">
        <v>99</v>
      </c>
    </row>
    <row r="7" spans="1:2" ht="12.75">
      <c r="A7" s="84">
        <v>189</v>
      </c>
      <c r="B7" s="85" t="s">
        <v>99</v>
      </c>
    </row>
    <row r="8" spans="1:2" ht="12.75">
      <c r="A8" s="86">
        <v>196</v>
      </c>
      <c r="B8" s="87" t="s">
        <v>99</v>
      </c>
    </row>
    <row r="9" spans="1:2" ht="12.75">
      <c r="A9" s="84">
        <v>207</v>
      </c>
      <c r="B9" s="85" t="s">
        <v>100</v>
      </c>
    </row>
    <row r="10" spans="1:2" ht="12.75">
      <c r="A10" s="84">
        <v>212</v>
      </c>
      <c r="B10" s="85" t="s">
        <v>100</v>
      </c>
    </row>
    <row r="11" spans="1:2" ht="12.75">
      <c r="A11" s="84">
        <v>205</v>
      </c>
      <c r="B11" s="85" t="s">
        <v>100</v>
      </c>
    </row>
    <row r="12" spans="1:2" ht="12.75">
      <c r="A12" s="84">
        <v>195</v>
      </c>
      <c r="B12" s="85" t="s">
        <v>100</v>
      </c>
    </row>
    <row r="13" spans="1:2" ht="12.75">
      <c r="A13" s="86">
        <v>201</v>
      </c>
      <c r="B13" s="87" t="s">
        <v>100</v>
      </c>
    </row>
    <row r="14" spans="1:2" ht="12.75">
      <c r="A14" s="84">
        <v>202</v>
      </c>
      <c r="B14" s="85" t="s">
        <v>101</v>
      </c>
    </row>
    <row r="15" spans="1:2" ht="12.75">
      <c r="A15" s="84">
        <v>198</v>
      </c>
      <c r="B15" s="85" t="s">
        <v>101</v>
      </c>
    </row>
    <row r="16" spans="1:2" ht="12.75">
      <c r="A16" s="84">
        <v>190</v>
      </c>
      <c r="B16" s="85" t="s">
        <v>101</v>
      </c>
    </row>
    <row r="17" spans="1:2" ht="12.75">
      <c r="A17" s="84">
        <v>186</v>
      </c>
      <c r="B17" s="85" t="s">
        <v>101</v>
      </c>
    </row>
    <row r="18" spans="1:2" ht="12.75">
      <c r="A18" s="84">
        <v>194</v>
      </c>
      <c r="B18" s="85" t="s">
        <v>101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1" sqref="O11"/>
    </sheetView>
  </sheetViews>
  <sheetFormatPr defaultColWidth="9.140625" defaultRowHeight="12.75"/>
  <cols>
    <col min="7" max="7" width="13.7109375" style="0" customWidth="1"/>
  </cols>
  <sheetData>
    <row r="1" ht="12.75">
      <c r="A1" s="17" t="s">
        <v>158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One way ANOVA demo</dc:title>
  <dc:subject/>
  <dc:creator>The Andrews</dc:creator>
  <cp:keywords/>
  <dc:description/>
  <cp:lastModifiedBy>RAndrews</cp:lastModifiedBy>
  <dcterms:created xsi:type="dcterms:W3CDTF">2002-04-11T22:36:36Z</dcterms:created>
  <dcterms:modified xsi:type="dcterms:W3CDTF">2014-10-30T14:25:26Z</dcterms:modified>
  <cp:category/>
  <cp:version/>
  <cp:contentType/>
  <cp:contentStatus/>
</cp:coreProperties>
</file>