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8_0.bin" ContentType="application/vnd.openxmlformats-officedocument.oleObject"/>
  <Override PartName="/xl/embeddings/oleObject_18_1.bin" ContentType="application/vnd.openxmlformats-officedocument.oleObject"/>
  <Override PartName="/xl/embeddings/oleObject_18_2.bin" ContentType="application/vnd.openxmlformats-officedocument.oleObject"/>
  <Override PartName="/xl/embeddings/oleObject_18_3.bin" ContentType="application/vnd.openxmlformats-officedocument.oleObject"/>
  <Override PartName="/xl/embeddings/oleObject_18_4.bin" ContentType="application/vnd.openxmlformats-officedocument.oleObject"/>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8940" windowHeight="3855" activeTab="0"/>
  </bookViews>
  <sheets>
    <sheet name="Intro" sheetId="1" r:id="rId1"/>
    <sheet name="Measurements" sheetId="2" r:id="rId2"/>
    <sheet name="Correlation" sheetId="3" r:id="rId3"/>
    <sheet name="Reg 1" sheetId="4" r:id="rId4"/>
    <sheet name="Line" sheetId="5" r:id="rId5"/>
    <sheet name="Mult. Reg." sheetId="6" r:id="rId6"/>
    <sheet name="SS" sheetId="7" r:id="rId7"/>
    <sheet name="R-Square" sheetId="8" r:id="rId8"/>
    <sheet name="MSE" sheetId="9" r:id="rId9"/>
    <sheet name="ANOVA" sheetId="10" r:id="rId10"/>
    <sheet name="Excel ANOVA" sheetId="11" r:id="rId11"/>
    <sheet name="1 Coef." sheetId="12" r:id="rId12"/>
    <sheet name="t-test" sheetId="13" r:id="rId13"/>
    <sheet name="Collinearity" sheetId="14" r:id="rId14"/>
    <sheet name="Model criteria" sheetId="15" r:id="rId15"/>
    <sheet name="Assumptions" sheetId="16" r:id="rId16"/>
    <sheet name="Dummy" sheetId="17" r:id="rId17"/>
    <sheet name="Dummy example" sheetId="18" r:id="rId18"/>
    <sheet name="Confidence Intervals" sheetId="19" r:id="rId19"/>
    <sheet name="Confidence Intervals (2)" sheetId="20" r:id="rId20"/>
    <sheet name="CI example 1" sheetId="21" r:id="rId21"/>
    <sheet name="CI transform ex" sheetId="22" r:id="rId22"/>
    <sheet name="CI mult. regression" sheetId="23" r:id="rId23"/>
    <sheet name="Sheet1" sheetId="24" r:id="rId24"/>
  </sheets>
  <definedNames>
    <definedName name="_xlfn.COVARIANCE.P" hidden="1">#NAME?</definedName>
    <definedName name="_xlfn.COVARIANCE.S" hidden="1">#NAME?</definedName>
    <definedName name="avg">'Confidence Intervals (2)'!$C$24</definedName>
    <definedName name="Int">'Confidence Intervals (2)'!$C$20</definedName>
    <definedName name="MSE">'Confidence Intervals (2)'!$C$22</definedName>
    <definedName name="n">'Confidence Intervals (2)'!$C$25</definedName>
    <definedName name="Slope">'Confidence Intervals (2)'!$C$21</definedName>
    <definedName name="ssx">'Confidence Intervals (2)'!$C$23</definedName>
    <definedName name="t">'Confidence Intervals (2)'!$C$26</definedName>
  </definedNames>
  <calcPr fullCalcOnLoad="1"/>
</workbook>
</file>

<file path=xl/comments18.xml><?xml version="1.0" encoding="utf-8"?>
<comments xmlns="http://schemas.openxmlformats.org/spreadsheetml/2006/main">
  <authors>
    <author>A satisfied Microsoft Office user</author>
  </authors>
  <commentList>
    <comment ref="C3" authorId="0">
      <text>
        <r>
          <rPr>
            <sz val="9"/>
            <rFont val="Tahoma"/>
            <family val="2"/>
          </rPr>
          <t xml:space="preserve">Number of Beds at the facility providing long-term care.  
</t>
        </r>
      </text>
    </comment>
    <comment ref="D3" authorId="0">
      <text>
        <r>
          <rPr>
            <sz val="9"/>
            <rFont val="Tahoma"/>
            <family val="2"/>
          </rPr>
          <t xml:space="preserve">Location of the facility
</t>
        </r>
      </text>
    </comment>
    <comment ref="E3" authorId="0">
      <text>
        <r>
          <rPr>
            <sz val="9"/>
            <rFont val="Tahoma"/>
            <family val="2"/>
          </rPr>
          <t xml:space="preserve">What program handles complaint resolution?  Local program or State department for aging.
</t>
        </r>
      </text>
    </comment>
  </commentList>
</comments>
</file>

<file path=xl/comments2.xml><?xml version="1.0" encoding="utf-8"?>
<comments xmlns="http://schemas.openxmlformats.org/spreadsheetml/2006/main">
  <authors>
    <author>RAndrews</author>
  </authors>
  <commentList>
    <comment ref="B4" authorId="0">
      <text>
        <r>
          <rPr>
            <b/>
            <sz val="9"/>
            <rFont val="Tahoma"/>
            <family val="2"/>
          </rPr>
          <t>This is a characteristic of the Phenomenon (either a population or a process).</t>
        </r>
        <r>
          <rPr>
            <sz val="9"/>
            <rFont val="Tahoma"/>
            <family val="2"/>
          </rPr>
          <t xml:space="preserve">
</t>
        </r>
      </text>
    </comment>
    <comment ref="C4" authorId="0">
      <text>
        <r>
          <rPr>
            <b/>
            <sz val="9"/>
            <rFont val="Tahoma"/>
            <family val="2"/>
          </rPr>
          <t>Each statistic listed is an unbiased estimator of the corresponding parameter.</t>
        </r>
        <r>
          <rPr>
            <sz val="9"/>
            <rFont val="Tahoma"/>
            <family val="2"/>
          </rPr>
          <t xml:space="preserve">
</t>
        </r>
      </text>
    </comment>
    <comment ref="D9" authorId="0">
      <text>
        <r>
          <rPr>
            <b/>
            <sz val="9"/>
            <rFont val="Tahoma"/>
            <family val="2"/>
          </rPr>
          <t>Measurement of Linear Association between X &amp; Y (-1 to +1)</t>
        </r>
        <r>
          <rPr>
            <sz val="9"/>
            <rFont val="Tahoma"/>
            <family val="2"/>
          </rPr>
          <t xml:space="preserve">
</t>
        </r>
      </text>
    </comment>
    <comment ref="B10" authorId="0">
      <text>
        <r>
          <rPr>
            <b/>
            <sz val="9"/>
            <rFont val="Tahoma"/>
            <family val="2"/>
          </rPr>
          <t>Because there is no widely accepted notation for this I am using the EXCEL 2010 function name.</t>
        </r>
        <r>
          <rPr>
            <sz val="9"/>
            <rFont val="Tahoma"/>
            <family val="2"/>
          </rPr>
          <t xml:space="preserve">
</t>
        </r>
      </text>
    </comment>
    <comment ref="C10" authorId="0">
      <text>
        <r>
          <rPr>
            <b/>
            <sz val="9"/>
            <rFont val="Tahoma"/>
            <family val="2"/>
          </rPr>
          <t>Because there is no widely accepted notation for this I am using the EXCEL 2010 function name.</t>
        </r>
        <r>
          <rPr>
            <sz val="9"/>
            <rFont val="Tahoma"/>
            <family val="2"/>
          </rPr>
          <t xml:space="preserve">
</t>
        </r>
      </text>
    </comment>
  </commentList>
</comments>
</file>

<file path=xl/comments3.xml><?xml version="1.0" encoding="utf-8"?>
<comments xmlns="http://schemas.openxmlformats.org/spreadsheetml/2006/main">
  <authors>
    <author>RAndrews</author>
  </authors>
  <commentList>
    <comment ref="D14" authorId="0">
      <text>
        <r>
          <rPr>
            <sz val="9"/>
            <rFont val="Tahoma"/>
            <family val="2"/>
          </rPr>
          <t xml:space="preserve">The CORREL function works in all versions of EXCEL.
</t>
        </r>
      </text>
    </comment>
  </commentList>
</comments>
</file>

<file path=xl/sharedStrings.xml><?xml version="1.0" encoding="utf-8"?>
<sst xmlns="http://schemas.openxmlformats.org/spreadsheetml/2006/main" count="619" uniqueCount="198">
  <si>
    <t>Excel Output for summary measures and ANOVA</t>
  </si>
  <si>
    <t>SUMMARY OUTPUT</t>
  </si>
  <si>
    <t>Regression Statistics</t>
  </si>
  <si>
    <t>Multiple R</t>
  </si>
  <si>
    <t>R Square</t>
  </si>
  <si>
    <t xml:space="preserve">  24.2 % of the variability of Y can be explained by the model</t>
  </si>
  <si>
    <t>Adjusted R Square</t>
  </si>
  <si>
    <t>Standard Error</t>
  </si>
  <si>
    <t>Observations</t>
  </si>
  <si>
    <r>
      <t>df</t>
    </r>
    <r>
      <rPr>
        <b/>
        <sz val="10"/>
        <color indexed="20"/>
        <rFont val="Arial"/>
        <family val="2"/>
      </rPr>
      <t xml:space="preserve"> = degrees of freedom</t>
    </r>
  </si>
  <si>
    <t>ANOVA</t>
  </si>
  <si>
    <t>p-value for ANOVA test</t>
  </si>
  <si>
    <t>df</t>
  </si>
  <si>
    <t>SS</t>
  </si>
  <si>
    <t>MS</t>
  </si>
  <si>
    <t>F</t>
  </si>
  <si>
    <t>Significance F</t>
  </si>
  <si>
    <t>Regression</t>
  </si>
  <si>
    <t>Residual</t>
  </si>
  <si>
    <t>Total</t>
  </si>
  <si>
    <t>= t table value for a 95% Confidence Interval with df(Error)=10</t>
  </si>
  <si>
    <t>Coefficients</t>
  </si>
  <si>
    <t>t Stat</t>
  </si>
  <si>
    <t>P-value</t>
  </si>
  <si>
    <t>Lower 95%</t>
  </si>
  <si>
    <t>Upper 95%</t>
  </si>
  <si>
    <t>Lower 90.0%</t>
  </si>
  <si>
    <t>Upper 90.0%</t>
  </si>
  <si>
    <t>Intercept</t>
  </si>
  <si>
    <t>Attend</t>
  </si>
  <si>
    <t>GPA</t>
  </si>
  <si>
    <t>Soph</t>
  </si>
  <si>
    <t>Junior</t>
  </si>
  <si>
    <t>Senior</t>
  </si>
  <si>
    <t>Freshman = Reference</t>
  </si>
  <si>
    <t>Sophomore = Reference</t>
  </si>
  <si>
    <t>Senior = Reference</t>
  </si>
  <si>
    <t>Category</t>
  </si>
  <si>
    <t>Fresh</t>
  </si>
  <si>
    <t>Freshman</t>
  </si>
  <si>
    <t>Sophomore</t>
  </si>
  <si>
    <t>1.  Choose a model that explains as much of the total variability of Y as possible</t>
  </si>
  <si>
    <r>
      <t>Bigger R</t>
    </r>
    <r>
      <rPr>
        <vertAlign val="superscript"/>
        <sz val="12"/>
        <rFont val="Arial"/>
        <family val="2"/>
      </rPr>
      <t>2</t>
    </r>
    <r>
      <rPr>
        <sz val="12"/>
        <rFont val="Arial"/>
        <family val="2"/>
      </rPr>
      <t xml:space="preserve"> is better.</t>
    </r>
  </si>
  <si>
    <t>2.  Choose a simple model (KISS principle)</t>
  </si>
  <si>
    <t>Smaller number of predictor variables is simpler</t>
  </si>
  <si>
    <t>3.  Only include variables with coefficients that are significantly different from 0.</t>
  </si>
  <si>
    <t>4.  Make sure the model makes sense relative to your understanding of reality</t>
  </si>
  <si>
    <t>Coeff</t>
  </si>
  <si>
    <t>Regression will calculate a coefficient for each variable.</t>
  </si>
  <si>
    <r>
      <t xml:space="preserve">                 Standard Error for Mean of Y when X=x</t>
    </r>
    <r>
      <rPr>
        <b/>
        <vertAlign val="subscript"/>
        <sz val="10"/>
        <color indexed="17"/>
        <rFont val="Calibri"/>
        <family val="2"/>
      </rPr>
      <t>0</t>
    </r>
  </si>
  <si>
    <r>
      <t>SE(</t>
    </r>
    <r>
      <rPr>
        <b/>
        <sz val="10"/>
        <color indexed="12"/>
        <rFont val="Times New Roman"/>
        <family val="1"/>
      </rPr>
      <t>ŷ</t>
    </r>
    <r>
      <rPr>
        <b/>
        <vertAlign val="subscript"/>
        <sz val="10"/>
        <color indexed="12"/>
        <rFont val="Arial"/>
        <family val="2"/>
      </rPr>
      <t>0</t>
    </r>
    <r>
      <rPr>
        <b/>
        <sz val="10"/>
        <color indexed="12"/>
        <rFont val="Arial"/>
        <family val="2"/>
      </rPr>
      <t>) = Standard Error for Individual Y when X=x</t>
    </r>
    <r>
      <rPr>
        <b/>
        <vertAlign val="subscript"/>
        <sz val="10"/>
        <color indexed="12"/>
        <rFont val="Calibri"/>
        <family val="2"/>
      </rPr>
      <t>0</t>
    </r>
  </si>
  <si>
    <r>
      <t>SE(ŷ</t>
    </r>
    <r>
      <rPr>
        <vertAlign val="subscript"/>
        <sz val="10"/>
        <rFont val="Arial"/>
        <family val="2"/>
      </rPr>
      <t>0</t>
    </r>
    <r>
      <rPr>
        <sz val="10"/>
        <rFont val="Arial"/>
        <family val="0"/>
      </rPr>
      <t>) =</t>
    </r>
  </si>
  <si>
    <t xml:space="preserve">Also </t>
  </si>
  <si>
    <r>
      <t>Standard Error for Mean of Y when X=x</t>
    </r>
    <r>
      <rPr>
        <b/>
        <vertAlign val="subscript"/>
        <sz val="10"/>
        <color indexed="17"/>
        <rFont val="Calibri"/>
        <family val="2"/>
      </rPr>
      <t>ν</t>
    </r>
  </si>
  <si>
    <r>
      <t>Standard Error for Individual Y when X=x</t>
    </r>
    <r>
      <rPr>
        <b/>
        <vertAlign val="subscript"/>
        <sz val="10"/>
        <color indexed="12"/>
        <rFont val="Calibri"/>
        <family val="2"/>
      </rPr>
      <t>ν</t>
    </r>
  </si>
  <si>
    <t>X</t>
  </si>
  <si>
    <t>Y</t>
  </si>
  <si>
    <t>Find a 90% confidence interval for the mean of Y when x=3</t>
  </si>
  <si>
    <t>Find a 90% confidence interval for a new individual predicted value of Y when x=3</t>
  </si>
  <si>
    <t>X-3</t>
  </si>
  <si>
    <t>If x =3 find the anticipated or predicted value for Y, Y^(x=3)</t>
  </si>
  <si>
    <t xml:space="preserve">= Y^ for x =3 </t>
  </si>
  <si>
    <t xml:space="preserve">Mean </t>
  </si>
  <si>
    <t>= SE(mean of Y when x=3)</t>
  </si>
  <si>
    <t>= Table Value or CV for 90% CI, df = 6</t>
  </si>
  <si>
    <t>= ME or Margin of Error</t>
  </si>
  <si>
    <t xml:space="preserve">= 90% Upper Limit </t>
  </si>
  <si>
    <t xml:space="preserve">= 90% Lower Limit </t>
  </si>
  <si>
    <t>= SE(individual value of Y when x=3)</t>
  </si>
  <si>
    <t>Calculated with formula on page 450</t>
  </si>
  <si>
    <t>Calculated with formula on page 452</t>
  </si>
  <si>
    <t>Y^ for x =3 is the intercept using x-3</t>
  </si>
  <si>
    <t>90% confidence interval for the mean of Y when x=3</t>
  </si>
  <si>
    <t>Values from the previous tab using formulas</t>
  </si>
  <si>
    <t>= Variance (mean of Y when x=3)</t>
  </si>
  <si>
    <t>= Variance (individual Y when x=3) = Variance (mean of Y when x=3)+ MSE</t>
  </si>
  <si>
    <t>90% limits from the previous tab using formulas</t>
  </si>
  <si>
    <t>X1</t>
  </si>
  <si>
    <t>X2</t>
  </si>
  <si>
    <t>x1-3</t>
  </si>
  <si>
    <t>x2-20</t>
  </si>
  <si>
    <t>Y^(X1=3 &amp; X2=20)=</t>
  </si>
  <si>
    <r>
      <t>(</t>
    </r>
    <r>
      <rPr>
        <b/>
        <sz val="12"/>
        <color indexed="60"/>
        <rFont val="Calibri"/>
        <family val="2"/>
      </rPr>
      <t>pages 157, 498, &amp; 580</t>
    </r>
    <r>
      <rPr>
        <sz val="10"/>
        <color indexed="60"/>
        <rFont val="Calibri"/>
        <family val="2"/>
      </rPr>
      <t>, 2nd edition or pgs. 203, 443 &amp; 512, 1st edition</t>
    </r>
    <r>
      <rPr>
        <sz val="12"/>
        <color indexed="60"/>
        <rFont val="Calibri"/>
        <family val="2"/>
      </rPr>
      <t>)</t>
    </r>
  </si>
  <si>
    <r>
      <t xml:space="preserve">(page 594, </t>
    </r>
    <r>
      <rPr>
        <sz val="11"/>
        <color indexed="12"/>
        <rFont val="Arial"/>
        <family val="2"/>
      </rPr>
      <t>2nd edition or pg.  524, 1st edition</t>
    </r>
    <r>
      <rPr>
        <sz val="14"/>
        <color indexed="12"/>
        <rFont val="Arial"/>
        <family val="2"/>
      </rPr>
      <t>)</t>
    </r>
  </si>
  <si>
    <t>Confidence Interval for Predicted Mean of Y</t>
  </si>
  <si>
    <t>Confidence Interval for Predicted Individual value of Y</t>
  </si>
  <si>
    <r>
      <t xml:space="preserve">(Section 16.6; </t>
    </r>
    <r>
      <rPr>
        <sz val="10"/>
        <color indexed="12"/>
        <rFont val="Times New Roman"/>
        <family val="1"/>
      </rPr>
      <t>page 507,  2nd edition or pg. 452, 1st edition</t>
    </r>
    <r>
      <rPr>
        <b/>
        <sz val="10"/>
        <color indexed="12"/>
        <rFont val="Times New Roman"/>
        <family val="1"/>
      </rPr>
      <t>)</t>
    </r>
  </si>
  <si>
    <r>
      <t xml:space="preserve">(Section 16.6; </t>
    </r>
    <r>
      <rPr>
        <sz val="10"/>
        <color indexed="17"/>
        <rFont val="Times New Roman"/>
        <family val="1"/>
      </rPr>
      <t>page 506,  2nd edition or pg. 450, 1st edition</t>
    </r>
    <r>
      <rPr>
        <b/>
        <sz val="10"/>
        <color indexed="17"/>
        <rFont val="Times New Roman"/>
        <family val="1"/>
      </rPr>
      <t>)</t>
    </r>
  </si>
  <si>
    <t>Andrews criteria for selecting the best fitted function to model a phenomenon:</t>
  </si>
  <si>
    <t>* Relatively few predictors, to keep the model simple</t>
  </si>
  <si>
    <t xml:space="preserve">* No cases with high leverage (set apart from the rest of the data in the independent variable space). </t>
  </si>
  <si>
    <t>* No cases with extraordinarily large residuals.</t>
  </si>
  <si>
    <t>* Predictor variables (reliably measured) that are relatively unrelated to each other.</t>
  </si>
  <si>
    <r>
      <t>* Relatively high R</t>
    </r>
    <r>
      <rPr>
        <b/>
        <vertAlign val="superscript"/>
        <sz val="14"/>
        <color indexed="12"/>
        <rFont val="Arial"/>
        <family val="2"/>
      </rPr>
      <t>2</t>
    </r>
    <r>
      <rPr>
        <b/>
        <sz val="14"/>
        <color indexed="12"/>
        <rFont val="Arial"/>
        <family val="2"/>
      </rPr>
      <t xml:space="preserve"> accounting for as much of the variability in Y as possible.</t>
    </r>
  </si>
  <si>
    <r>
      <t>* Relatively small value of s</t>
    </r>
    <r>
      <rPr>
        <b/>
        <vertAlign val="subscript"/>
        <sz val="14"/>
        <color indexed="12"/>
        <rFont val="Arial"/>
        <family val="2"/>
      </rPr>
      <t>e</t>
    </r>
    <r>
      <rPr>
        <b/>
        <sz val="14"/>
        <color indexed="12"/>
        <rFont val="Arial"/>
        <family val="2"/>
      </rPr>
      <t xml:space="preserve">, indicating a small standard deviation of errors.  </t>
    </r>
  </si>
  <si>
    <r>
      <t>Note s</t>
    </r>
    <r>
      <rPr>
        <b/>
        <vertAlign val="subscript"/>
        <sz val="12"/>
        <rFont val="Arial"/>
        <family val="2"/>
      </rPr>
      <t>e</t>
    </r>
    <r>
      <rPr>
        <b/>
        <vertAlign val="superscript"/>
        <sz val="12"/>
        <rFont val="Arial"/>
        <family val="2"/>
      </rPr>
      <t>2</t>
    </r>
    <r>
      <rPr>
        <b/>
        <sz val="12"/>
        <rFont val="Arial"/>
        <family val="2"/>
      </rPr>
      <t xml:space="preserve"> = SSE / df(error).  If R</t>
    </r>
    <r>
      <rPr>
        <b/>
        <vertAlign val="superscript"/>
        <sz val="12"/>
        <rFont val="Arial"/>
        <family val="2"/>
      </rPr>
      <t>2</t>
    </r>
    <r>
      <rPr>
        <b/>
        <sz val="12"/>
        <rFont val="Arial"/>
        <family val="2"/>
      </rPr>
      <t>= 1 - SSE/SS</t>
    </r>
    <r>
      <rPr>
        <b/>
        <vertAlign val="subscript"/>
        <sz val="12"/>
        <rFont val="Arial"/>
        <family val="2"/>
      </rPr>
      <t xml:space="preserve">Total </t>
    </r>
    <r>
      <rPr>
        <b/>
        <sz val="12"/>
        <rFont val="Arial"/>
        <family val="2"/>
      </rPr>
      <t xml:space="preserve"> is high then SSE will be low.  </t>
    </r>
  </si>
  <si>
    <t xml:space="preserve">* Relatively small p-values for F-statistic for overall model and all t-statistics for each of the predictor variables. </t>
  </si>
  <si>
    <r>
      <rPr>
        <b/>
        <sz val="14"/>
        <rFont val="Arial"/>
        <family val="2"/>
      </rPr>
      <t>K</t>
    </r>
    <r>
      <rPr>
        <sz val="12"/>
        <rFont val="Arial"/>
        <family val="2"/>
      </rPr>
      <t>eep</t>
    </r>
    <r>
      <rPr>
        <b/>
        <sz val="14"/>
        <rFont val="Arial"/>
        <family val="2"/>
      </rPr>
      <t xml:space="preserve"> I</t>
    </r>
    <r>
      <rPr>
        <sz val="12"/>
        <rFont val="Arial"/>
        <family val="2"/>
      </rPr>
      <t xml:space="preserve">t </t>
    </r>
    <r>
      <rPr>
        <b/>
        <sz val="14"/>
        <rFont val="Arial"/>
        <family val="2"/>
      </rPr>
      <t>S</t>
    </r>
    <r>
      <rPr>
        <sz val="12"/>
        <rFont val="Arial"/>
        <family val="2"/>
      </rPr>
      <t xml:space="preserve">imple for </t>
    </r>
    <r>
      <rPr>
        <b/>
        <sz val="14"/>
        <rFont val="Arial"/>
        <family val="2"/>
      </rPr>
      <t>S</t>
    </r>
    <r>
      <rPr>
        <sz val="12"/>
        <rFont val="Arial"/>
        <family val="2"/>
      </rPr>
      <t>tatistics</t>
    </r>
  </si>
  <si>
    <r>
      <t xml:space="preserve">Note that there is both </t>
    </r>
    <r>
      <rPr>
        <b/>
        <sz val="14"/>
        <color indexed="17"/>
        <rFont val="Arial"/>
        <family val="2"/>
      </rPr>
      <t>statistical significance</t>
    </r>
    <r>
      <rPr>
        <sz val="12"/>
        <rFont val="Arial"/>
        <family val="2"/>
      </rPr>
      <t xml:space="preserve"> and </t>
    </r>
    <r>
      <rPr>
        <b/>
        <sz val="14"/>
        <color indexed="17"/>
        <rFont val="Arial"/>
        <family val="2"/>
      </rPr>
      <t>practical significance</t>
    </r>
  </si>
  <si>
    <t>Sharpe 2nd editon (page 633) suggests having:</t>
  </si>
  <si>
    <t xml:space="preserve">Hit F9 to change graph </t>
  </si>
  <si>
    <t>You may change the values in blue.</t>
  </si>
  <si>
    <t>R-square</t>
  </si>
  <si>
    <t xml:space="preserve">Phenomenon Slope =  </t>
  </si>
  <si>
    <t xml:space="preserve">Intercept = </t>
  </si>
  <si>
    <t xml:space="preserve">Variance = </t>
  </si>
  <si>
    <t xml:space="preserve">Increment = </t>
  </si>
  <si>
    <t>Graph</t>
  </si>
  <si>
    <t>Data</t>
  </si>
  <si>
    <t>y-hat</t>
  </si>
  <si>
    <t>L.L. Mean</t>
  </si>
  <si>
    <t>U.L. Mean</t>
  </si>
  <si>
    <t>L.L.Predict</t>
  </si>
  <si>
    <t>U.L.Predict</t>
  </si>
  <si>
    <t>Phenomenon</t>
  </si>
  <si>
    <t>= SS(Error)</t>
  </si>
  <si>
    <t xml:space="preserve">Slope = </t>
  </si>
  <si>
    <t xml:space="preserve">MSE = </t>
  </si>
  <si>
    <t xml:space="preserve">SS(X) = </t>
  </si>
  <si>
    <t xml:space="preserve">x-bar = </t>
  </si>
  <si>
    <t xml:space="preserve">n = </t>
  </si>
  <si>
    <t xml:space="preserve">t for 95% = </t>
  </si>
  <si>
    <t>SS(Total) =</t>
  </si>
  <si>
    <t xml:space="preserve">SS(Regr) = </t>
  </si>
  <si>
    <t>Linear Relationship Parameters and Statistics</t>
  </si>
  <si>
    <t xml:space="preserve"> Coefficients that measure characteristics of linear relationship between variables X &amp; Y.</t>
  </si>
  <si>
    <t>Parameter</t>
  </si>
  <si>
    <t>Statistic</t>
  </si>
  <si>
    <t xml:space="preserve">Description </t>
  </si>
  <si>
    <r>
      <rPr>
        <b/>
        <sz val="14"/>
        <rFont val="Calibri"/>
        <family val="2"/>
      </rPr>
      <t>μ</t>
    </r>
    <r>
      <rPr>
        <b/>
        <vertAlign val="subscript"/>
        <sz val="12"/>
        <rFont val="Arial"/>
        <family val="2"/>
      </rPr>
      <t>X</t>
    </r>
  </si>
  <si>
    <r>
      <rPr>
        <b/>
        <sz val="12"/>
        <rFont val="Arial"/>
        <family val="2"/>
      </rPr>
      <t>Mean</t>
    </r>
    <r>
      <rPr>
        <sz val="12"/>
        <rFont val="Arial"/>
        <family val="2"/>
      </rPr>
      <t xml:space="preserve"> of the Variable X</t>
    </r>
  </si>
  <si>
    <r>
      <rPr>
        <b/>
        <sz val="14"/>
        <rFont val="Calibri"/>
        <family val="2"/>
      </rPr>
      <t>σ</t>
    </r>
    <r>
      <rPr>
        <b/>
        <vertAlign val="subscript"/>
        <sz val="12"/>
        <rFont val="Arial"/>
        <family val="2"/>
      </rPr>
      <t>X</t>
    </r>
    <r>
      <rPr>
        <b/>
        <vertAlign val="superscript"/>
        <sz val="14"/>
        <rFont val="Arial"/>
        <family val="2"/>
      </rPr>
      <t>2</t>
    </r>
  </si>
  <si>
    <r>
      <rPr>
        <b/>
        <sz val="16"/>
        <rFont val="Calibri"/>
        <family val="2"/>
      </rPr>
      <t>s</t>
    </r>
    <r>
      <rPr>
        <b/>
        <vertAlign val="subscript"/>
        <sz val="12"/>
        <rFont val="Arial"/>
        <family val="2"/>
      </rPr>
      <t>X</t>
    </r>
    <r>
      <rPr>
        <b/>
        <vertAlign val="superscript"/>
        <sz val="14"/>
        <rFont val="Arial"/>
        <family val="2"/>
      </rPr>
      <t>2</t>
    </r>
  </si>
  <si>
    <r>
      <rPr>
        <b/>
        <sz val="12"/>
        <rFont val="Arial"/>
        <family val="2"/>
      </rPr>
      <t>Variance</t>
    </r>
    <r>
      <rPr>
        <sz val="12"/>
        <rFont val="Arial"/>
        <family val="2"/>
      </rPr>
      <t xml:space="preserve"> of the Variable X</t>
    </r>
  </si>
  <si>
    <r>
      <rPr>
        <b/>
        <sz val="14"/>
        <rFont val="Calibri"/>
        <family val="2"/>
      </rPr>
      <t>μ</t>
    </r>
    <r>
      <rPr>
        <b/>
        <vertAlign val="subscript"/>
        <sz val="12"/>
        <rFont val="Arial"/>
        <family val="2"/>
      </rPr>
      <t>Y</t>
    </r>
  </si>
  <si>
    <r>
      <rPr>
        <b/>
        <sz val="12"/>
        <rFont val="Arial"/>
        <family val="2"/>
      </rPr>
      <t>Mean</t>
    </r>
    <r>
      <rPr>
        <sz val="12"/>
        <rFont val="Arial"/>
        <family val="2"/>
      </rPr>
      <t xml:space="preserve"> of the Variable Y</t>
    </r>
  </si>
  <si>
    <r>
      <rPr>
        <b/>
        <sz val="14"/>
        <rFont val="Calibri"/>
        <family val="2"/>
      </rPr>
      <t>σ</t>
    </r>
    <r>
      <rPr>
        <b/>
        <vertAlign val="subscript"/>
        <sz val="12"/>
        <rFont val="Arial"/>
        <family val="2"/>
      </rPr>
      <t>Y</t>
    </r>
    <r>
      <rPr>
        <b/>
        <vertAlign val="superscript"/>
        <sz val="14"/>
        <rFont val="Arial"/>
        <family val="2"/>
      </rPr>
      <t>2</t>
    </r>
  </si>
  <si>
    <r>
      <rPr>
        <b/>
        <sz val="16"/>
        <rFont val="Calibri"/>
        <family val="2"/>
      </rPr>
      <t>s</t>
    </r>
    <r>
      <rPr>
        <b/>
        <vertAlign val="subscript"/>
        <sz val="12"/>
        <rFont val="Arial"/>
        <family val="2"/>
      </rPr>
      <t>Y</t>
    </r>
    <r>
      <rPr>
        <b/>
        <vertAlign val="superscript"/>
        <sz val="14"/>
        <rFont val="Arial"/>
        <family val="2"/>
      </rPr>
      <t>2</t>
    </r>
  </si>
  <si>
    <r>
      <rPr>
        <b/>
        <sz val="12"/>
        <rFont val="Arial"/>
        <family val="2"/>
      </rPr>
      <t>Variance</t>
    </r>
    <r>
      <rPr>
        <sz val="12"/>
        <rFont val="Arial"/>
        <family val="2"/>
      </rPr>
      <t xml:space="preserve"> of the Variable Y</t>
    </r>
  </si>
  <si>
    <r>
      <t>ρ</t>
    </r>
    <r>
      <rPr>
        <b/>
        <vertAlign val="subscript"/>
        <sz val="12"/>
        <rFont val="Arial"/>
        <family val="2"/>
      </rPr>
      <t>XY</t>
    </r>
  </si>
  <si>
    <r>
      <rPr>
        <b/>
        <sz val="16"/>
        <rFont val="Arial"/>
        <family val="2"/>
      </rPr>
      <t>r</t>
    </r>
    <r>
      <rPr>
        <b/>
        <vertAlign val="subscript"/>
        <sz val="12"/>
        <rFont val="Arial"/>
        <family val="2"/>
      </rPr>
      <t>XY</t>
    </r>
  </si>
  <si>
    <r>
      <rPr>
        <b/>
        <sz val="12"/>
        <rFont val="Arial"/>
        <family val="2"/>
      </rPr>
      <t>Correlation</t>
    </r>
    <r>
      <rPr>
        <sz val="12"/>
        <rFont val="Arial"/>
        <family val="2"/>
      </rPr>
      <t xml:space="preserve"> between X &amp; Y (Value between -1 &amp; +1)</t>
    </r>
  </si>
  <si>
    <t>COVARIANCE.P(X,Y)</t>
  </si>
  <si>
    <t>COVARIANCE.s(X,Y)</t>
  </si>
  <si>
    <r>
      <rPr>
        <b/>
        <sz val="12"/>
        <rFont val="Arial"/>
        <family val="2"/>
      </rPr>
      <t>Covariance</t>
    </r>
    <r>
      <rPr>
        <sz val="12"/>
        <rFont val="Arial"/>
        <family val="2"/>
      </rPr>
      <t xml:space="preserve"> between X &amp; Y </t>
    </r>
  </si>
  <si>
    <r>
      <t>β</t>
    </r>
    <r>
      <rPr>
        <b/>
        <vertAlign val="subscript"/>
        <sz val="14"/>
        <rFont val="Arial"/>
        <family val="2"/>
      </rPr>
      <t>0</t>
    </r>
  </si>
  <si>
    <r>
      <t>b</t>
    </r>
    <r>
      <rPr>
        <b/>
        <vertAlign val="subscript"/>
        <sz val="14"/>
        <rFont val="Arial"/>
        <family val="2"/>
      </rPr>
      <t>0</t>
    </r>
  </si>
  <si>
    <r>
      <rPr>
        <b/>
        <sz val="12"/>
        <rFont val="Arial"/>
        <family val="2"/>
      </rPr>
      <t>Intercep</t>
    </r>
    <r>
      <rPr>
        <sz val="12"/>
        <rFont val="Arial"/>
        <family val="2"/>
      </rPr>
      <t>t of the Regression Line</t>
    </r>
  </si>
  <si>
    <r>
      <t>β</t>
    </r>
    <r>
      <rPr>
        <b/>
        <vertAlign val="subscript"/>
        <sz val="14"/>
        <rFont val="Arial"/>
        <family val="2"/>
      </rPr>
      <t>1</t>
    </r>
  </si>
  <si>
    <r>
      <t>b</t>
    </r>
    <r>
      <rPr>
        <b/>
        <vertAlign val="subscript"/>
        <sz val="14"/>
        <rFont val="Arial"/>
        <family val="2"/>
      </rPr>
      <t>1</t>
    </r>
  </si>
  <si>
    <r>
      <rPr>
        <b/>
        <sz val="12"/>
        <rFont val="Arial"/>
        <family val="2"/>
      </rPr>
      <t>Slope</t>
    </r>
    <r>
      <rPr>
        <sz val="12"/>
        <rFont val="Arial"/>
        <family val="2"/>
      </rPr>
      <t xml:space="preserve"> of the Regression Line</t>
    </r>
  </si>
  <si>
    <r>
      <rPr>
        <b/>
        <sz val="14"/>
        <rFont val="Calibri"/>
        <family val="2"/>
      </rPr>
      <t>σ</t>
    </r>
    <r>
      <rPr>
        <b/>
        <vertAlign val="subscript"/>
        <sz val="16"/>
        <rFont val="Calibri"/>
        <family val="2"/>
      </rPr>
      <t>e</t>
    </r>
    <r>
      <rPr>
        <b/>
        <vertAlign val="superscript"/>
        <sz val="14"/>
        <rFont val="Arial"/>
        <family val="2"/>
      </rPr>
      <t>2</t>
    </r>
  </si>
  <si>
    <r>
      <rPr>
        <b/>
        <sz val="16"/>
        <rFont val="Calibri"/>
        <family val="2"/>
      </rPr>
      <t>s</t>
    </r>
    <r>
      <rPr>
        <b/>
        <vertAlign val="subscript"/>
        <sz val="12"/>
        <rFont val="Arial"/>
        <family val="2"/>
      </rPr>
      <t>e</t>
    </r>
    <r>
      <rPr>
        <b/>
        <vertAlign val="superscript"/>
        <sz val="14"/>
        <rFont val="Arial"/>
        <family val="2"/>
      </rPr>
      <t>2</t>
    </r>
  </si>
  <si>
    <r>
      <rPr>
        <b/>
        <sz val="12"/>
        <rFont val="Arial"/>
        <family val="2"/>
      </rPr>
      <t>Variance</t>
    </r>
    <r>
      <rPr>
        <sz val="12"/>
        <rFont val="Arial"/>
        <family val="2"/>
      </rPr>
      <t xml:space="preserve"> of the Y values around the Regression Line</t>
    </r>
  </si>
  <si>
    <t>Calculating Pearson Correlation Coefficient</t>
  </si>
  <si>
    <t>EXCEL 2010 Functions</t>
  </si>
  <si>
    <t>Covariance(X,Y)</t>
  </si>
  <si>
    <t>COVARIANCE.S(X,Y)</t>
  </si>
  <si>
    <t>Correlation =</t>
  </si>
  <si>
    <t>--------------------------------------------------</t>
  </si>
  <si>
    <t>=</t>
  </si>
  <si>
    <t>-------------------------------------------------</t>
  </si>
  <si>
    <r>
      <t xml:space="preserve">Std. Dev.(X) </t>
    </r>
    <r>
      <rPr>
        <b/>
        <sz val="14"/>
        <rFont val="Arial"/>
        <family val="2"/>
      </rPr>
      <t>*</t>
    </r>
    <r>
      <rPr>
        <b/>
        <sz val="12"/>
        <rFont val="Arial"/>
        <family val="2"/>
      </rPr>
      <t xml:space="preserve"> Std. Dev.(Y)</t>
    </r>
  </si>
  <si>
    <t>STDEV.S(X) * STDEV.S(Y)</t>
  </si>
  <si>
    <t>Formula in box to left requires EXCEL 2010</t>
  </si>
  <si>
    <r>
      <rPr>
        <b/>
        <sz val="12"/>
        <color indexed="12"/>
        <rFont val="Calibri"/>
        <family val="2"/>
      </rPr>
      <t>Σ</t>
    </r>
    <r>
      <rPr>
        <b/>
        <sz val="12"/>
        <color indexed="12"/>
        <rFont val="Arial"/>
        <family val="2"/>
      </rPr>
      <t xml:space="preserve"> (x - {x-bar})*(y - {y-bar}) </t>
    </r>
  </si>
  <si>
    <t>r =</t>
  </si>
  <si>
    <r>
      <rPr>
        <b/>
        <sz val="12"/>
        <color indexed="12"/>
        <rFont val="Calibri"/>
        <family val="2"/>
      </rPr>
      <t>[Σ</t>
    </r>
    <r>
      <rPr>
        <b/>
        <sz val="12"/>
        <color indexed="12"/>
        <rFont val="Arial"/>
        <family val="2"/>
      </rPr>
      <t xml:space="preserve"> (x - {x-bar})</t>
    </r>
    <r>
      <rPr>
        <b/>
        <vertAlign val="superscript"/>
        <sz val="12"/>
        <color indexed="12"/>
        <rFont val="Arial"/>
        <family val="2"/>
      </rPr>
      <t>2</t>
    </r>
    <r>
      <rPr>
        <b/>
        <sz val="12"/>
        <color indexed="12"/>
        <rFont val="Arial"/>
        <family val="2"/>
      </rPr>
      <t>*</t>
    </r>
    <r>
      <rPr>
        <b/>
        <sz val="12"/>
        <color indexed="12"/>
        <rFont val="Calibri"/>
        <family val="2"/>
      </rPr>
      <t>Σ</t>
    </r>
    <r>
      <rPr>
        <b/>
        <sz val="12"/>
        <color indexed="12"/>
        <rFont val="Arial"/>
        <family val="2"/>
      </rPr>
      <t>(y - {y-bar})</t>
    </r>
    <r>
      <rPr>
        <b/>
        <vertAlign val="superscript"/>
        <sz val="12"/>
        <color indexed="12"/>
        <rFont val="Arial"/>
        <family val="2"/>
      </rPr>
      <t>2</t>
    </r>
    <r>
      <rPr>
        <b/>
        <sz val="12"/>
        <color indexed="12"/>
        <rFont val="Arial"/>
        <family val="2"/>
      </rPr>
      <t>]</t>
    </r>
    <r>
      <rPr>
        <b/>
        <vertAlign val="superscript"/>
        <sz val="12"/>
        <color indexed="12"/>
        <rFont val="Arial"/>
        <family val="2"/>
      </rPr>
      <t>.5</t>
    </r>
  </si>
  <si>
    <t>Formulas found in Sharpe text (page 143 2nd edition)</t>
  </si>
  <si>
    <t>CORREL(X,Y)</t>
  </si>
  <si>
    <t>Correlation</t>
  </si>
  <si>
    <r>
      <t xml:space="preserve">Canavos &amp; Miller 10.79 </t>
    </r>
    <r>
      <rPr>
        <b/>
        <sz val="10"/>
        <rFont val="Arial"/>
        <family val="2"/>
      </rPr>
      <t>(1990 data on complaints about long-term care for facilities in VA )</t>
    </r>
  </si>
  <si>
    <t>Slope for State &amp; Local not the same</t>
  </si>
  <si>
    <t>Independent variables</t>
  </si>
  <si>
    <t>Area</t>
  </si>
  <si>
    <t># Complaints</t>
  </si>
  <si>
    <t># of Beds</t>
  </si>
  <si>
    <t>Location</t>
  </si>
  <si>
    <t>Program</t>
  </si>
  <si>
    <t>State</t>
  </si>
  <si>
    <t>Rural</t>
  </si>
  <si>
    <t>Urban</t>
  </si>
  <si>
    <t>State*Beds</t>
  </si>
  <si>
    <t>Local</t>
  </si>
  <si>
    <t xml:space="preserve">Rural </t>
  </si>
  <si>
    <t>Mixed</t>
  </si>
  <si>
    <t>Slope</t>
  </si>
  <si>
    <t>x=4000</t>
  </si>
  <si>
    <t>The above model is represented by dashed lines</t>
  </si>
  <si>
    <t>The above model is represented by solid lines</t>
  </si>
  <si>
    <t>p-value</t>
  </si>
  <si>
    <t>Local*Beds</t>
  </si>
  <si>
    <t>Ŷ(Beds only)</t>
  </si>
  <si>
    <t>Lower 95.0%</t>
  </si>
  <si>
    <t>Upper 95.0%</t>
  </si>
  <si>
    <t>Both</t>
  </si>
  <si>
    <t>State Ŷ</t>
  </si>
  <si>
    <t>Local Ŷ</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</si>
</sst>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33">
    <font>
      <sz val="10"/>
      <name val="Arial"/>
      <family val="0"/>
    </font>
    <font>
      <sz val="12"/>
      <name val="Arial"/>
      <family val="2"/>
    </font>
    <font>
      <sz val="14"/>
      <name val="Arial"/>
      <family val="2"/>
    </font>
    <font>
      <b/>
      <sz val="12"/>
      <name val="Arial"/>
      <family val="2"/>
    </font>
    <font>
      <b/>
      <sz val="10"/>
      <name val="Arial"/>
      <family val="2"/>
    </font>
    <font>
      <i/>
      <sz val="10"/>
      <name val="MS Sans Serif"/>
      <family val="2"/>
    </font>
    <font>
      <b/>
      <sz val="10"/>
      <color indexed="12"/>
      <name val="MS Sans Serif"/>
      <family val="2"/>
    </font>
    <font>
      <b/>
      <sz val="10"/>
      <color indexed="12"/>
      <name val="Arial"/>
      <family val="2"/>
    </font>
    <font>
      <b/>
      <i/>
      <sz val="10"/>
      <color indexed="12"/>
      <name val="MS Sans Serif"/>
      <family val="2"/>
    </font>
    <font>
      <b/>
      <i/>
      <sz val="10"/>
      <color indexed="20"/>
      <name val="MS Sans Serif"/>
      <family val="2"/>
    </font>
    <font>
      <b/>
      <i/>
      <sz val="10"/>
      <color indexed="20"/>
      <name val="Arial"/>
      <family val="2"/>
    </font>
    <font>
      <b/>
      <sz val="10"/>
      <color indexed="20"/>
      <name val="Arial"/>
      <family val="2"/>
    </font>
    <font>
      <b/>
      <sz val="10"/>
      <color indexed="21"/>
      <name val="MS Sans Serif"/>
      <family val="2"/>
    </font>
    <font>
      <b/>
      <sz val="10"/>
      <color indexed="21"/>
      <name val="Arial"/>
      <family val="2"/>
    </font>
    <font>
      <b/>
      <i/>
      <sz val="10"/>
      <name val="MS Sans Serif"/>
      <family val="2"/>
    </font>
    <font>
      <b/>
      <sz val="8"/>
      <name val="Arial"/>
      <family val="2"/>
    </font>
    <font>
      <sz val="8"/>
      <name val="Arial"/>
      <family val="2"/>
    </font>
    <font>
      <i/>
      <sz val="8"/>
      <name val="MS Sans Serif"/>
      <family val="2"/>
    </font>
    <font>
      <sz val="8"/>
      <name val="MS Sans Serif"/>
      <family val="2"/>
    </font>
    <font>
      <i/>
      <sz val="10"/>
      <color indexed="12"/>
      <name val="MS Sans Serif"/>
      <family val="2"/>
    </font>
    <font>
      <sz val="10"/>
      <color indexed="12"/>
      <name val="Arial"/>
      <family val="2"/>
    </font>
    <font>
      <vertAlign val="superscript"/>
      <sz val="12"/>
      <name val="Arial"/>
      <family val="2"/>
    </font>
    <font>
      <i/>
      <sz val="10"/>
      <color indexed="16"/>
      <name val="MS Sans Serif"/>
      <family val="2"/>
    </font>
    <font>
      <sz val="10"/>
      <color indexed="16"/>
      <name val="Arial"/>
      <family val="2"/>
    </font>
    <font>
      <b/>
      <vertAlign val="subscript"/>
      <sz val="10"/>
      <color indexed="12"/>
      <name val="Arial"/>
      <family val="2"/>
    </font>
    <font>
      <b/>
      <sz val="10"/>
      <color indexed="17"/>
      <name val="Arial"/>
      <family val="2"/>
    </font>
    <font>
      <b/>
      <vertAlign val="subscript"/>
      <sz val="10"/>
      <color indexed="17"/>
      <name val="Calibri"/>
      <family val="2"/>
    </font>
    <font>
      <b/>
      <sz val="10"/>
      <color indexed="12"/>
      <name val="Times New Roman"/>
      <family val="1"/>
    </font>
    <font>
      <b/>
      <vertAlign val="subscript"/>
      <sz val="10"/>
      <color indexed="12"/>
      <name val="Calibri"/>
      <family val="2"/>
    </font>
    <font>
      <vertAlign val="subscript"/>
      <sz val="10"/>
      <name val="Arial"/>
      <family val="2"/>
    </font>
    <font>
      <sz val="10"/>
      <color indexed="8"/>
      <name val="Calibri"/>
      <family val="2"/>
    </font>
    <font>
      <vertAlign val="superscript"/>
      <sz val="10"/>
      <color indexed="8"/>
      <name val="Calibri"/>
      <family val="2"/>
    </font>
    <font>
      <i/>
      <sz val="10"/>
      <name val="Arial"/>
      <family val="2"/>
    </font>
    <font>
      <sz val="14"/>
      <color indexed="12"/>
      <name val="Arial"/>
      <family val="2"/>
    </font>
    <font>
      <sz val="12"/>
      <color indexed="60"/>
      <name val="Calibri"/>
      <family val="2"/>
    </font>
    <font>
      <b/>
      <sz val="12"/>
      <color indexed="60"/>
      <name val="Calibri"/>
      <family val="2"/>
    </font>
    <font>
      <sz val="10"/>
      <color indexed="60"/>
      <name val="Calibri"/>
      <family val="2"/>
    </font>
    <font>
      <sz val="11"/>
      <color indexed="12"/>
      <name val="Arial"/>
      <family val="2"/>
    </font>
    <font>
      <sz val="10"/>
      <color indexed="12"/>
      <name val="Times New Roman"/>
      <family val="1"/>
    </font>
    <font>
      <sz val="10"/>
      <color indexed="17"/>
      <name val="Times New Roman"/>
      <family val="1"/>
    </font>
    <font>
      <b/>
      <sz val="10"/>
      <color indexed="17"/>
      <name val="Times New Roman"/>
      <family val="1"/>
    </font>
    <font>
      <b/>
      <sz val="12"/>
      <color indexed="12"/>
      <name val="Arial"/>
      <family val="2"/>
    </font>
    <font>
      <sz val="11"/>
      <color indexed="8"/>
      <name val="Arial"/>
      <family val="2"/>
    </font>
    <font>
      <b/>
      <sz val="14"/>
      <color indexed="12"/>
      <name val="Arial"/>
      <family val="2"/>
    </font>
    <font>
      <b/>
      <vertAlign val="superscript"/>
      <sz val="14"/>
      <color indexed="12"/>
      <name val="Arial"/>
      <family val="2"/>
    </font>
    <font>
      <b/>
      <vertAlign val="subscript"/>
      <sz val="14"/>
      <color indexed="12"/>
      <name val="Arial"/>
      <family val="2"/>
    </font>
    <font>
      <b/>
      <vertAlign val="subscript"/>
      <sz val="12"/>
      <name val="Arial"/>
      <family val="2"/>
    </font>
    <font>
      <b/>
      <vertAlign val="superscript"/>
      <sz val="12"/>
      <name val="Arial"/>
      <family val="2"/>
    </font>
    <font>
      <b/>
      <sz val="14"/>
      <name val="Arial"/>
      <family val="2"/>
    </font>
    <font>
      <b/>
      <sz val="16"/>
      <name val="Arial"/>
      <family val="2"/>
    </font>
    <font>
      <sz val="16"/>
      <name val="Arial"/>
      <family val="2"/>
    </font>
    <font>
      <b/>
      <sz val="14"/>
      <color indexed="17"/>
      <name val="Arial"/>
      <family val="2"/>
    </font>
    <font>
      <b/>
      <sz val="10"/>
      <color indexed="61"/>
      <name val="Arial"/>
      <family val="2"/>
    </font>
    <font>
      <sz val="11.25"/>
      <color indexed="8"/>
      <name val="Arial"/>
      <family val="2"/>
    </font>
    <font>
      <sz val="10.25"/>
      <color indexed="8"/>
      <name val="Arial"/>
      <family val="2"/>
    </font>
    <font>
      <sz val="9.2"/>
      <color indexed="8"/>
      <name val="Arial"/>
      <family val="2"/>
    </font>
    <font>
      <b/>
      <sz val="14"/>
      <name val="Calibri"/>
      <family val="2"/>
    </font>
    <font>
      <b/>
      <vertAlign val="superscript"/>
      <sz val="14"/>
      <name val="Arial"/>
      <family val="2"/>
    </font>
    <font>
      <b/>
      <sz val="16"/>
      <name val="Calibri"/>
      <family val="2"/>
    </font>
    <font>
      <b/>
      <vertAlign val="subscript"/>
      <sz val="14"/>
      <name val="Arial"/>
      <family val="2"/>
    </font>
    <font>
      <b/>
      <vertAlign val="subscript"/>
      <sz val="16"/>
      <name val="Calibri"/>
      <family val="2"/>
    </font>
    <font>
      <b/>
      <sz val="9"/>
      <name val="Tahoma"/>
      <family val="2"/>
    </font>
    <font>
      <sz val="9"/>
      <name val="Tahoma"/>
      <family val="2"/>
    </font>
    <font>
      <b/>
      <sz val="12"/>
      <color indexed="12"/>
      <name val="Calibri"/>
      <family val="2"/>
    </font>
    <font>
      <b/>
      <vertAlign val="superscrip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2"/>
      <name val="Arial"/>
      <family val="2"/>
    </font>
    <font>
      <sz val="11"/>
      <color indexed="53"/>
      <name val="Calibri"/>
      <family val="2"/>
    </font>
    <font>
      <sz val="11"/>
      <color indexed="49"/>
      <name val="Calibri"/>
      <family val="2"/>
    </font>
    <font>
      <i/>
      <sz val="11"/>
      <color indexed="8"/>
      <name val="Calibri"/>
      <family val="2"/>
    </font>
    <font>
      <sz val="11"/>
      <name val="Calibri"/>
      <family val="2"/>
    </font>
    <font>
      <sz val="10"/>
      <color indexed="17"/>
      <name val="Arial"/>
      <family val="2"/>
    </font>
    <font>
      <sz val="10"/>
      <color indexed="60"/>
      <name val="Arial"/>
      <family val="2"/>
    </font>
    <font>
      <b/>
      <sz val="11"/>
      <color indexed="17"/>
      <name val="Calibri"/>
      <family val="2"/>
    </font>
    <font>
      <b/>
      <sz val="10"/>
      <color indexed="53"/>
      <name val="Arial"/>
      <family val="2"/>
    </font>
    <font>
      <sz val="10"/>
      <color indexed="53"/>
      <name val="Arial"/>
      <family val="2"/>
    </font>
    <font>
      <b/>
      <i/>
      <sz val="10"/>
      <color indexed="53"/>
      <name val="Arial"/>
      <family val="2"/>
    </font>
    <font>
      <b/>
      <sz val="11"/>
      <color indexed="53"/>
      <name val="Calibri"/>
      <family val="2"/>
    </font>
    <font>
      <b/>
      <sz val="11"/>
      <color indexed="12"/>
      <name val="Calibri"/>
      <family val="2"/>
    </font>
    <font>
      <b/>
      <sz val="14"/>
      <color indexed="60"/>
      <name val="Arial"/>
      <family val="2"/>
    </font>
    <font>
      <b/>
      <sz val="18"/>
      <color indexed="60"/>
      <name val="Arial"/>
      <family val="2"/>
    </font>
    <font>
      <b/>
      <sz val="14"/>
      <color indexed="60"/>
      <name val="Calibri"/>
      <family val="2"/>
    </font>
    <font>
      <b/>
      <sz val="12"/>
      <color indexed="17"/>
      <name val="Arial"/>
      <family val="2"/>
    </font>
    <font>
      <sz val="8"/>
      <color indexed="12"/>
      <name val="Times New Roman"/>
      <family val="1"/>
    </font>
    <font>
      <b/>
      <sz val="16"/>
      <color indexed="12"/>
      <name val="Arial"/>
      <family val="2"/>
    </font>
    <font>
      <b/>
      <sz val="10"/>
      <color indexed="60"/>
      <name val="Arial"/>
      <family val="2"/>
    </font>
    <font>
      <sz val="10"/>
      <color indexed="62"/>
      <name val="Arial"/>
      <family val="2"/>
    </font>
    <font>
      <b/>
      <sz val="10"/>
      <color indexed="62"/>
      <name val="Arial"/>
      <family val="2"/>
    </font>
    <font>
      <sz val="10"/>
      <color indexed="57"/>
      <name val="Arial"/>
      <family val="2"/>
    </font>
    <font>
      <i/>
      <sz val="10"/>
      <color indexed="57"/>
      <name val="Arial"/>
      <family val="2"/>
    </font>
    <font>
      <i/>
      <sz val="10"/>
      <color indexed="12"/>
      <name val="Arial"/>
      <family val="2"/>
    </font>
    <font>
      <sz val="10"/>
      <color indexed="10"/>
      <name val="Arial"/>
      <family val="2"/>
    </font>
    <font>
      <b/>
      <sz val="18"/>
      <color indexed="60"/>
      <name val="Calibri"/>
      <family val="2"/>
    </font>
    <font>
      <sz val="12"/>
      <color indexed="8"/>
      <name val="Calibri"/>
      <family val="2"/>
    </font>
    <font>
      <b/>
      <sz val="16"/>
      <color indexed="12"/>
      <name val="Calibri"/>
      <family val="2"/>
    </font>
    <font>
      <b/>
      <sz val="12"/>
      <color indexed="8"/>
      <name val="Calibri"/>
      <family val="2"/>
    </font>
    <font>
      <b/>
      <sz val="14"/>
      <color indexed="8"/>
      <name val="Cambria Math"/>
      <family val="1"/>
    </font>
    <font>
      <sz val="14"/>
      <color indexed="8"/>
      <name val="Cambria Math"/>
      <family val="1"/>
    </font>
    <font>
      <b/>
      <sz val="14"/>
      <color indexed="12"/>
      <name val="Cambria Math"/>
      <family val="1"/>
    </font>
    <font>
      <sz val="14"/>
      <color indexed="12"/>
      <name val="Cambria Math"/>
      <family val="1"/>
    </font>
    <font>
      <b/>
      <sz val="12"/>
      <color indexed="60"/>
      <name val="Arial"/>
      <family val="2"/>
    </font>
    <font>
      <b/>
      <sz val="13"/>
      <color indexed="8"/>
      <name val="Arial"/>
      <family val="2"/>
    </font>
    <font>
      <sz val="14"/>
      <color indexed="8"/>
      <name val="Arial"/>
      <family val="2"/>
    </font>
    <font>
      <sz val="14"/>
      <color indexed="10"/>
      <name val="Arial"/>
      <family val="2"/>
    </font>
    <font>
      <sz val="14"/>
      <color indexed="17"/>
      <name val="Arial"/>
      <family val="2"/>
    </font>
    <font>
      <sz val="10"/>
      <color indexed="8"/>
      <name val="Arial"/>
      <family val="2"/>
    </font>
    <font>
      <sz val="13"/>
      <color indexed="8"/>
      <name val="Arial"/>
      <family val="2"/>
    </font>
    <font>
      <b/>
      <sz val="13"/>
      <color indexed="12"/>
      <name val="Arial"/>
      <family val="2"/>
    </font>
    <font>
      <b/>
      <sz val="13"/>
      <color indexed="60"/>
      <name val="Arial"/>
      <family val="2"/>
    </font>
    <font>
      <b/>
      <sz val="13"/>
      <color indexed="17"/>
      <name val="Arial"/>
      <family val="2"/>
    </font>
    <font>
      <sz val="12"/>
      <color indexed="8"/>
      <name val="Arial"/>
      <family val="2"/>
    </font>
    <font>
      <b/>
      <sz val="16"/>
      <color indexed="8"/>
      <name val="Times New Roman"/>
      <family val="1"/>
    </font>
    <font>
      <sz val="16"/>
      <color indexed="8"/>
      <name val="Times New Roman"/>
      <family val="1"/>
    </font>
    <font>
      <b/>
      <sz val="16"/>
      <color indexed="8"/>
      <name val="Symbol"/>
      <family val="1"/>
    </font>
    <font>
      <b/>
      <vertAlign val="subscript"/>
      <sz val="16"/>
      <color indexed="8"/>
      <name val="Times New Roman"/>
      <family val="1"/>
    </font>
    <font>
      <sz val="11"/>
      <color indexed="8"/>
      <name val="Times New Roman"/>
      <family val="1"/>
    </font>
    <font>
      <sz val="16"/>
      <color indexed="8"/>
      <name val="Symbol"/>
      <family val="1"/>
    </font>
    <font>
      <vertAlign val="subscript"/>
      <sz val="16"/>
      <color indexed="8"/>
      <name val="Times New Roman"/>
      <family val="1"/>
    </font>
    <font>
      <vertAlign val="superscript"/>
      <sz val="16"/>
      <color indexed="8"/>
      <name val="Times New Roman"/>
      <family val="1"/>
    </font>
    <font>
      <vertAlign val="subscript"/>
      <sz val="16"/>
      <color indexed="8"/>
      <name val="Symbol"/>
      <family val="1"/>
    </font>
    <font>
      <b/>
      <sz val="12"/>
      <color indexed="8"/>
      <name val="Arial"/>
      <family val="2"/>
    </font>
    <font>
      <vertAlign val="subscript"/>
      <sz val="14"/>
      <color indexed="12"/>
      <name val="Arial"/>
      <family val="2"/>
    </font>
    <font>
      <b/>
      <sz val="14"/>
      <color indexed="8"/>
      <name val="Arial"/>
      <family val="2"/>
    </font>
    <font>
      <vertAlign val="subscript"/>
      <sz val="12"/>
      <color indexed="8"/>
      <name val="Arial"/>
      <family val="2"/>
    </font>
    <font>
      <sz val="12"/>
      <color indexed="16"/>
      <name val="Arial"/>
      <family val="2"/>
    </font>
    <font>
      <b/>
      <sz val="12"/>
      <color indexed="16"/>
      <name val="Arial"/>
      <family val="2"/>
    </font>
    <font>
      <sz val="12"/>
      <color indexed="21"/>
      <name val="Arial"/>
      <family val="2"/>
    </font>
    <font>
      <b/>
      <sz val="12"/>
      <color indexed="21"/>
      <name val="Arial"/>
      <family val="2"/>
    </font>
    <font>
      <sz val="16"/>
      <color indexed="8"/>
      <name val="Arial"/>
      <family val="2"/>
    </font>
    <font>
      <b/>
      <vertAlign val="superscript"/>
      <sz val="12"/>
      <color indexed="8"/>
      <name val="Arial"/>
      <family val="2"/>
    </font>
    <font>
      <b/>
      <i/>
      <sz val="18"/>
      <color indexed="8"/>
      <name val="Times New Roman"/>
      <family val="1"/>
    </font>
    <font>
      <b/>
      <sz val="12"/>
      <color indexed="57"/>
      <name val="Arial"/>
      <family val="2"/>
    </font>
    <font>
      <b/>
      <sz val="14"/>
      <color indexed="8"/>
      <name val="Symbol"/>
      <family val="1"/>
    </font>
    <font>
      <b/>
      <vertAlign val="superscript"/>
      <sz val="14"/>
      <color indexed="8"/>
      <name val="Times New Roman"/>
      <family val="1"/>
    </font>
    <font>
      <b/>
      <vertAlign val="subscript"/>
      <sz val="14"/>
      <color indexed="8"/>
      <name val="Symbol"/>
      <family val="1"/>
    </font>
    <font>
      <b/>
      <sz val="14"/>
      <color indexed="8"/>
      <name val="Times New Roman"/>
      <family val="1"/>
    </font>
    <font>
      <b/>
      <vertAlign val="subscript"/>
      <sz val="14"/>
      <color indexed="8"/>
      <name val="Times New Roman"/>
      <family val="1"/>
    </font>
    <font>
      <sz val="12"/>
      <color indexed="8"/>
      <name val="Times New Roman"/>
      <family val="1"/>
    </font>
    <font>
      <sz val="14"/>
      <color indexed="8"/>
      <name val="Times New Roman"/>
      <family val="1"/>
    </font>
    <font>
      <sz val="10.5"/>
      <color indexed="8"/>
      <name val="Arial"/>
      <family val="2"/>
    </font>
    <font>
      <vertAlign val="subscript"/>
      <sz val="12"/>
      <color indexed="16"/>
      <name val="Arial"/>
      <family val="2"/>
    </font>
    <font>
      <sz val="12"/>
      <color indexed="10"/>
      <name val="Arial"/>
      <family val="2"/>
    </font>
    <font>
      <vertAlign val="subscript"/>
      <sz val="12"/>
      <color indexed="10"/>
      <name val="Arial"/>
      <family val="2"/>
    </font>
    <font>
      <vertAlign val="subscript"/>
      <sz val="12"/>
      <color indexed="12"/>
      <name val="Arial"/>
      <family val="2"/>
    </font>
    <font>
      <b/>
      <vertAlign val="subscript"/>
      <sz val="12"/>
      <color indexed="8"/>
      <name val="Arial"/>
      <family val="2"/>
    </font>
    <font>
      <sz val="12"/>
      <color indexed="23"/>
      <name val="Arial"/>
      <family val="2"/>
    </font>
    <font>
      <vertAlign val="subscript"/>
      <sz val="14"/>
      <color indexed="8"/>
      <name val="Arial"/>
      <family val="2"/>
    </font>
    <font>
      <sz val="14"/>
      <color indexed="16"/>
      <name val="Arial"/>
      <family val="2"/>
    </font>
    <font>
      <vertAlign val="subscript"/>
      <sz val="14"/>
      <color indexed="16"/>
      <name val="Arial"/>
      <family val="2"/>
    </font>
    <font>
      <u val="single"/>
      <sz val="14"/>
      <color indexed="16"/>
      <name val="Arial"/>
      <family val="2"/>
    </font>
    <font>
      <vertAlign val="subscript"/>
      <sz val="16"/>
      <color indexed="8"/>
      <name val="Arial"/>
      <family val="2"/>
    </font>
    <font>
      <b/>
      <sz val="11"/>
      <color indexed="10"/>
      <name val="Calibri"/>
      <family val="2"/>
    </font>
    <font>
      <b/>
      <sz val="10"/>
      <color indexed="8"/>
      <name val="Arial"/>
      <family val="2"/>
    </font>
    <font>
      <b/>
      <i/>
      <sz val="11"/>
      <color indexed="8"/>
      <name val="Calibri"/>
      <family val="2"/>
    </font>
    <font>
      <b/>
      <i/>
      <sz val="14"/>
      <color indexed="8"/>
      <name val="Arial"/>
      <family val="2"/>
    </font>
    <font>
      <b/>
      <vertAlign val="subscript"/>
      <sz val="14"/>
      <color indexed="60"/>
      <name val="Arial"/>
      <family val="2"/>
    </font>
    <font>
      <b/>
      <vertAlign val="superscript"/>
      <sz val="14"/>
      <color indexed="60"/>
      <name val="Arial"/>
      <family val="2"/>
    </font>
    <font>
      <b/>
      <sz val="12"/>
      <color indexed="14"/>
      <name val="Arial"/>
      <family val="2"/>
    </font>
    <font>
      <b/>
      <sz val="14"/>
      <color indexed="12"/>
      <name val="Times New Roman"/>
      <family val="1"/>
    </font>
    <font>
      <sz val="14"/>
      <color indexed="12"/>
      <name val="Times New Roman"/>
      <family val="1"/>
    </font>
    <font>
      <sz val="12"/>
      <color indexed="12"/>
      <name val="Times New Roman"/>
      <family val="1"/>
    </font>
    <font>
      <b/>
      <sz val="10"/>
      <color indexed="8"/>
      <name val="Calibri"/>
      <family val="2"/>
    </font>
    <font>
      <vertAlign val="subscript"/>
      <sz val="11"/>
      <color indexed="8"/>
      <name val="Calibri"/>
      <family val="2"/>
    </font>
    <font>
      <b/>
      <sz val="11.25"/>
      <color indexed="8"/>
      <name val="Arial"/>
      <family val="2"/>
    </font>
    <font>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sz val="11"/>
      <color theme="9" tint="-0.24997000396251678"/>
      <name val="Calibri"/>
      <family val="2"/>
    </font>
    <font>
      <sz val="11"/>
      <color theme="3" tint="0.39998000860214233"/>
      <name val="Calibri"/>
      <family val="2"/>
    </font>
    <font>
      <i/>
      <sz val="11"/>
      <color theme="1"/>
      <name val="Calibri"/>
      <family val="2"/>
    </font>
    <font>
      <sz val="10"/>
      <color rgb="FF0000FF"/>
      <name val="Arial"/>
      <family val="2"/>
    </font>
    <font>
      <sz val="10"/>
      <color rgb="FF00B050"/>
      <name val="Arial"/>
      <family val="2"/>
    </font>
    <font>
      <sz val="10"/>
      <color theme="9" tint="-0.4999699890613556"/>
      <name val="Arial"/>
      <family val="2"/>
    </font>
    <font>
      <b/>
      <sz val="10"/>
      <color rgb="FF00B050"/>
      <name val="Arial"/>
      <family val="2"/>
    </font>
    <font>
      <b/>
      <sz val="11"/>
      <color rgb="FF00B050"/>
      <name val="Calibri"/>
      <family val="2"/>
    </font>
    <font>
      <b/>
      <sz val="10"/>
      <color theme="9" tint="-0.24997000396251678"/>
      <name val="Arial"/>
      <family val="2"/>
    </font>
    <font>
      <b/>
      <sz val="10"/>
      <color rgb="FF0000FF"/>
      <name val="Arial"/>
      <family val="2"/>
    </font>
    <font>
      <sz val="10"/>
      <color theme="9" tint="-0.24997000396251678"/>
      <name val="Arial"/>
      <family val="2"/>
    </font>
    <font>
      <b/>
      <i/>
      <sz val="10"/>
      <color theme="9" tint="-0.24997000396251678"/>
      <name val="Arial"/>
      <family val="2"/>
    </font>
    <font>
      <b/>
      <sz val="11"/>
      <color theme="9" tint="-0.24997000396251678"/>
      <name val="Calibri"/>
      <family val="2"/>
    </font>
    <font>
      <b/>
      <sz val="11"/>
      <color rgb="FF0000FF"/>
      <name val="Calibri"/>
      <family val="2"/>
    </font>
    <font>
      <sz val="12"/>
      <color rgb="FF984807"/>
      <name val="Calibri"/>
      <family val="2"/>
    </font>
    <font>
      <sz val="14"/>
      <color rgb="FF0000FF"/>
      <name val="Arial"/>
      <family val="2"/>
    </font>
    <font>
      <b/>
      <sz val="10"/>
      <color rgb="FF006600"/>
      <name val="Arial"/>
      <family val="2"/>
    </font>
    <font>
      <b/>
      <sz val="14"/>
      <color rgb="FF0000FF"/>
      <name val="Arial"/>
      <family val="2"/>
    </font>
    <font>
      <b/>
      <sz val="14"/>
      <color theme="9" tint="-0.4999699890613556"/>
      <name val="Arial"/>
      <family val="2"/>
    </font>
    <font>
      <b/>
      <sz val="18"/>
      <color theme="9" tint="-0.4999699890613556"/>
      <name val="Arial"/>
      <family val="2"/>
    </font>
    <font>
      <b/>
      <sz val="14"/>
      <color theme="9" tint="-0.4999699890613556"/>
      <name val="Calibri"/>
      <family val="2"/>
    </font>
    <font>
      <b/>
      <sz val="12"/>
      <color rgb="FF00B050"/>
      <name val="Arial"/>
      <family val="2"/>
    </font>
    <font>
      <sz val="8"/>
      <color rgb="FF0000FF"/>
      <name val="Times New Roman"/>
      <family val="1"/>
    </font>
    <font>
      <b/>
      <sz val="12"/>
      <color rgb="FF0000FF"/>
      <name val="Arial"/>
      <family val="2"/>
    </font>
    <font>
      <b/>
      <sz val="16"/>
      <color rgb="FF0000FF"/>
      <name val="Arial"/>
      <family val="2"/>
    </font>
    <font>
      <b/>
      <sz val="14"/>
      <color rgb="FF00B050"/>
      <name val="Arial"/>
      <family val="2"/>
    </font>
    <font>
      <sz val="10"/>
      <color rgb="FFC00000"/>
      <name val="Arial"/>
      <family val="2"/>
    </font>
    <font>
      <b/>
      <sz val="10"/>
      <color rgb="FFC00000"/>
      <name val="Arial"/>
      <family val="2"/>
    </font>
    <font>
      <sz val="10"/>
      <color theme="4" tint="-0.24997000396251678"/>
      <name val="Arial"/>
      <family val="2"/>
    </font>
    <font>
      <b/>
      <sz val="10"/>
      <color theme="4" tint="-0.24997000396251678"/>
      <name val="Arial"/>
      <family val="2"/>
    </font>
    <font>
      <sz val="10"/>
      <color theme="6" tint="-0.4999699890613556"/>
      <name val="Arial"/>
      <family val="2"/>
    </font>
    <font>
      <i/>
      <sz val="10"/>
      <color theme="6" tint="-0.4999699890613556"/>
      <name val="Arial"/>
      <family val="2"/>
    </font>
    <font>
      <i/>
      <sz val="10"/>
      <color rgb="FF0000FF"/>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1" fillId="2" borderId="0" applyNumberFormat="0" applyBorder="0" applyAlignment="0" applyProtection="0"/>
    <xf numFmtId="0" fontId="181" fillId="3" borderId="0" applyNumberFormat="0" applyBorder="0" applyAlignment="0" applyProtection="0"/>
    <xf numFmtId="0" fontId="181" fillId="4" borderId="0" applyNumberFormat="0" applyBorder="0" applyAlignment="0" applyProtection="0"/>
    <xf numFmtId="0" fontId="181" fillId="5" borderId="0" applyNumberFormat="0" applyBorder="0" applyAlignment="0" applyProtection="0"/>
    <xf numFmtId="0" fontId="181" fillId="6" borderId="0" applyNumberFormat="0" applyBorder="0" applyAlignment="0" applyProtection="0"/>
    <xf numFmtId="0" fontId="181" fillId="7" borderId="0" applyNumberFormat="0" applyBorder="0" applyAlignment="0" applyProtection="0"/>
    <xf numFmtId="0" fontId="181" fillId="8" borderId="0" applyNumberFormat="0" applyBorder="0" applyAlignment="0" applyProtection="0"/>
    <xf numFmtId="0" fontId="181" fillId="9" borderId="0" applyNumberFormat="0" applyBorder="0" applyAlignment="0" applyProtection="0"/>
    <xf numFmtId="0" fontId="181" fillId="10" borderId="0" applyNumberFormat="0" applyBorder="0" applyAlignment="0" applyProtection="0"/>
    <xf numFmtId="0" fontId="181" fillId="11" borderId="0" applyNumberFormat="0" applyBorder="0" applyAlignment="0" applyProtection="0"/>
    <xf numFmtId="0" fontId="181" fillId="12" borderId="0" applyNumberFormat="0" applyBorder="0" applyAlignment="0" applyProtection="0"/>
    <xf numFmtId="0" fontId="181" fillId="13" borderId="0" applyNumberFormat="0" applyBorder="0" applyAlignment="0" applyProtection="0"/>
    <xf numFmtId="0" fontId="182" fillId="14" borderId="0" applyNumberFormat="0" applyBorder="0" applyAlignment="0" applyProtection="0"/>
    <xf numFmtId="0" fontId="182" fillId="15" borderId="0" applyNumberFormat="0" applyBorder="0" applyAlignment="0" applyProtection="0"/>
    <xf numFmtId="0" fontId="182" fillId="16" borderId="0" applyNumberFormat="0" applyBorder="0" applyAlignment="0" applyProtection="0"/>
    <xf numFmtId="0" fontId="182" fillId="17" borderId="0" applyNumberFormat="0" applyBorder="0" applyAlignment="0" applyProtection="0"/>
    <xf numFmtId="0" fontId="182" fillId="18" borderId="0" applyNumberFormat="0" applyBorder="0" applyAlignment="0" applyProtection="0"/>
    <xf numFmtId="0" fontId="182" fillId="19" borderId="0" applyNumberFormat="0" applyBorder="0" applyAlignment="0" applyProtection="0"/>
    <xf numFmtId="0" fontId="182" fillId="20" borderId="0" applyNumberFormat="0" applyBorder="0" applyAlignment="0" applyProtection="0"/>
    <xf numFmtId="0" fontId="182" fillId="21" borderId="0" applyNumberFormat="0" applyBorder="0" applyAlignment="0" applyProtection="0"/>
    <xf numFmtId="0" fontId="182" fillId="22" borderId="0" applyNumberFormat="0" applyBorder="0" applyAlignment="0" applyProtection="0"/>
    <xf numFmtId="0" fontId="182" fillId="23" borderId="0" applyNumberFormat="0" applyBorder="0" applyAlignment="0" applyProtection="0"/>
    <xf numFmtId="0" fontId="182" fillId="24" borderId="0" applyNumberFormat="0" applyBorder="0" applyAlignment="0" applyProtection="0"/>
    <xf numFmtId="0" fontId="182" fillId="25" borderId="0" applyNumberFormat="0" applyBorder="0" applyAlignment="0" applyProtection="0"/>
    <xf numFmtId="0" fontId="183" fillId="26" borderId="0" applyNumberFormat="0" applyBorder="0" applyAlignment="0" applyProtection="0"/>
    <xf numFmtId="0" fontId="184" fillId="27" borderId="1" applyNumberFormat="0" applyAlignment="0" applyProtection="0"/>
    <xf numFmtId="0" fontId="1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6" fillId="0" borderId="0" applyNumberFormat="0" applyFill="0" applyBorder="0" applyAlignment="0" applyProtection="0"/>
    <xf numFmtId="0" fontId="187" fillId="29" borderId="0" applyNumberFormat="0" applyBorder="0" applyAlignment="0" applyProtection="0"/>
    <xf numFmtId="0" fontId="188" fillId="0" borderId="3" applyNumberFormat="0" applyFill="0" applyAlignment="0" applyProtection="0"/>
    <xf numFmtId="0" fontId="189" fillId="0" borderId="4" applyNumberFormat="0" applyFill="0" applyAlignment="0" applyProtection="0"/>
    <xf numFmtId="0" fontId="190" fillId="0" borderId="5" applyNumberFormat="0" applyFill="0" applyAlignment="0" applyProtection="0"/>
    <xf numFmtId="0" fontId="190" fillId="0" borderId="0" applyNumberFormat="0" applyFill="0" applyBorder="0" applyAlignment="0" applyProtection="0"/>
    <xf numFmtId="0" fontId="191" fillId="30" borderId="1" applyNumberFormat="0" applyAlignment="0" applyProtection="0"/>
    <xf numFmtId="0" fontId="192" fillId="0" borderId="6" applyNumberFormat="0" applyFill="0" applyAlignment="0" applyProtection="0"/>
    <xf numFmtId="0" fontId="193" fillId="31" borderId="0" applyNumberFormat="0" applyBorder="0" applyAlignment="0" applyProtection="0"/>
    <xf numFmtId="0" fontId="0" fillId="0" borderId="0">
      <alignment/>
      <protection/>
    </xf>
    <xf numFmtId="0" fontId="0" fillId="32" borderId="7" applyNumberFormat="0" applyFont="0" applyAlignment="0" applyProtection="0"/>
    <xf numFmtId="0" fontId="194" fillId="27" borderId="8" applyNumberFormat="0" applyAlignment="0" applyProtection="0"/>
    <xf numFmtId="9" fontId="0" fillId="0" borderId="0" applyFont="0" applyFill="0" applyBorder="0" applyAlignment="0" applyProtection="0"/>
    <xf numFmtId="0" fontId="195" fillId="0" borderId="0" applyNumberFormat="0" applyFill="0" applyBorder="0" applyAlignment="0" applyProtection="0"/>
    <xf numFmtId="0" fontId="196" fillId="0" borderId="9" applyNumberFormat="0" applyFill="0" applyAlignment="0" applyProtection="0"/>
    <xf numFmtId="0" fontId="197" fillId="0" borderId="0" applyNumberFormat="0" applyFill="0" applyBorder="0" applyAlignment="0" applyProtection="0"/>
  </cellStyleXfs>
  <cellXfs count="176">
    <xf numFmtId="0" fontId="0" fillId="0" borderId="0" xfId="0" applyAlignment="1">
      <alignment/>
    </xf>
    <xf numFmtId="0" fontId="5" fillId="0" borderId="10" xfId="0" applyFont="1" applyFill="1" applyBorder="1" applyAlignment="1">
      <alignment horizontal="centerContinuous"/>
    </xf>
    <xf numFmtId="0" fontId="0" fillId="0" borderId="0" xfId="0" applyFill="1" applyBorder="1" applyAlignment="1">
      <alignment/>
    </xf>
    <xf numFmtId="0" fontId="0" fillId="0" borderId="11" xfId="0" applyFill="1" applyBorder="1" applyAlignment="1">
      <alignment/>
    </xf>
    <xf numFmtId="0" fontId="5" fillId="0" borderId="10" xfId="0" applyFont="1" applyFill="1" applyBorder="1" applyAlignment="1">
      <alignment horizontal="center"/>
    </xf>
    <xf numFmtId="0" fontId="6" fillId="0" borderId="0" xfId="0" applyFont="1" applyFill="1" applyBorder="1" applyAlignment="1">
      <alignment/>
    </xf>
    <xf numFmtId="0" fontId="7" fillId="0" borderId="0" xfId="0" applyFont="1" applyAlignment="1">
      <alignment horizontal="center"/>
    </xf>
    <xf numFmtId="0" fontId="8" fillId="0" borderId="10" xfId="0" applyFont="1" applyFill="1" applyBorder="1" applyAlignment="1">
      <alignment horizontal="left"/>
    </xf>
    <xf numFmtId="0" fontId="9" fillId="0" borderId="10" xfId="0" applyFont="1" applyFill="1" applyBorder="1" applyAlignment="1">
      <alignment horizontal="center"/>
    </xf>
    <xf numFmtId="0" fontId="10" fillId="0" borderId="0" xfId="0" applyFont="1" applyAlignment="1">
      <alignment/>
    </xf>
    <xf numFmtId="0" fontId="0" fillId="0" borderId="0" xfId="0" applyFill="1" applyBorder="1" applyAlignment="1">
      <alignment horizontal="center"/>
    </xf>
    <xf numFmtId="0" fontId="0" fillId="0" borderId="11" xfId="0" applyFill="1" applyBorder="1" applyAlignment="1">
      <alignment horizontal="center"/>
    </xf>
    <xf numFmtId="0" fontId="12" fillId="0" borderId="0" xfId="0" applyFont="1" applyFill="1" applyBorder="1" applyAlignment="1">
      <alignment/>
    </xf>
    <xf numFmtId="0" fontId="13" fillId="0" borderId="0" xfId="0" applyFont="1" applyAlignment="1">
      <alignment/>
    </xf>
    <xf numFmtId="0" fontId="13" fillId="0" borderId="0" xfId="0" applyFont="1" applyFill="1" applyBorder="1" applyAlignment="1">
      <alignment/>
    </xf>
    <xf numFmtId="0" fontId="4" fillId="0" borderId="0" xfId="0" applyFont="1" applyAlignment="1">
      <alignment/>
    </xf>
    <xf numFmtId="0" fontId="5" fillId="0" borderId="10" xfId="0" applyFont="1" applyFill="1" applyBorder="1" applyAlignment="1">
      <alignment horizontal="right"/>
    </xf>
    <xf numFmtId="0" fontId="14" fillId="0" borderId="10" xfId="0" applyFont="1" applyFill="1" applyBorder="1" applyAlignment="1">
      <alignment horizontal="center"/>
    </xf>
    <xf numFmtId="0" fontId="14" fillId="0" borderId="10" xfId="0" applyFont="1" applyFill="1" applyBorder="1" applyAlignment="1">
      <alignment horizontal="right"/>
    </xf>
    <xf numFmtId="0" fontId="4" fillId="0" borderId="0"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
    </xf>
    <xf numFmtId="0" fontId="4" fillId="0" borderId="11" xfId="0" applyFont="1" applyFill="1" applyBorder="1" applyAlignment="1">
      <alignment horizontal="center"/>
    </xf>
    <xf numFmtId="0" fontId="8" fillId="0" borderId="10" xfId="0" applyFont="1" applyFill="1" applyBorder="1" applyAlignment="1">
      <alignment horizontal="center"/>
    </xf>
    <xf numFmtId="0" fontId="7" fillId="0" borderId="0" xfId="0" applyFont="1" applyFill="1" applyBorder="1" applyAlignment="1">
      <alignment/>
    </xf>
    <xf numFmtId="0" fontId="7" fillId="0" borderId="11" xfId="0" applyFont="1" applyFill="1" applyBorder="1" applyAlignment="1">
      <alignment/>
    </xf>
    <xf numFmtId="0" fontId="15" fillId="0" borderId="0" xfId="0" applyFont="1" applyAlignment="1" quotePrefix="1">
      <alignment/>
    </xf>
    <xf numFmtId="0" fontId="16" fillId="0" borderId="0" xfId="0" applyFont="1" applyAlignment="1">
      <alignment/>
    </xf>
    <xf numFmtId="0" fontId="17" fillId="0" borderId="10" xfId="0" applyFont="1" applyFill="1" applyBorder="1" applyAlignment="1">
      <alignment horizontal="center"/>
    </xf>
    <xf numFmtId="0" fontId="16" fillId="0" borderId="0" xfId="0" applyFont="1" applyFill="1" applyBorder="1" applyAlignment="1">
      <alignment/>
    </xf>
    <xf numFmtId="0" fontId="16" fillId="0" borderId="11" xfId="0" applyFont="1" applyFill="1" applyBorder="1" applyAlignment="1">
      <alignment/>
    </xf>
    <xf numFmtId="0" fontId="18"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9" fillId="0" borderId="10" xfId="0" applyFont="1" applyFill="1" applyBorder="1" applyAlignment="1">
      <alignment horizontal="center"/>
    </xf>
    <xf numFmtId="0" fontId="20" fillId="0" borderId="0" xfId="0" applyFont="1" applyFill="1" applyBorder="1" applyAlignment="1">
      <alignment/>
    </xf>
    <xf numFmtId="0" fontId="20" fillId="0" borderId="11" xfId="0" applyFont="1" applyFill="1" applyBorder="1" applyAlignment="1">
      <alignment/>
    </xf>
    <xf numFmtId="0" fontId="4" fillId="33" borderId="0" xfId="0" applyFont="1" applyFill="1" applyAlignment="1">
      <alignment/>
    </xf>
    <xf numFmtId="0" fontId="4" fillId="33"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
    </xf>
    <xf numFmtId="0" fontId="4" fillId="35" borderId="0" xfId="0" applyFont="1" applyFill="1" applyAlignment="1">
      <alignment/>
    </xf>
    <xf numFmtId="0" fontId="4" fillId="35" borderId="0" xfId="0" applyFont="1" applyFill="1" applyAlignment="1">
      <alignment horizontal="center"/>
    </xf>
    <xf numFmtId="0" fontId="0" fillId="0" borderId="12" xfId="0" applyBorder="1" applyAlignment="1">
      <alignment/>
    </xf>
    <xf numFmtId="0" fontId="0" fillId="0" borderId="13" xfId="0" applyBorder="1" applyAlignment="1">
      <alignment/>
    </xf>
    <xf numFmtId="0" fontId="4" fillId="33" borderId="14" xfId="0" applyFont="1" applyFill="1" applyBorder="1" applyAlignment="1">
      <alignment horizontal="center"/>
    </xf>
    <xf numFmtId="0" fontId="0" fillId="0" borderId="14" xfId="0" applyBorder="1" applyAlignment="1">
      <alignment horizontal="center"/>
    </xf>
    <xf numFmtId="0" fontId="4" fillId="34" borderId="14" xfId="0" applyFont="1" applyFill="1" applyBorder="1" applyAlignment="1">
      <alignment horizontal="center"/>
    </xf>
    <xf numFmtId="0" fontId="4" fillId="35" borderId="14" xfId="0" applyFont="1" applyFill="1" applyBorder="1" applyAlignment="1">
      <alignment horizontal="center"/>
    </xf>
    <xf numFmtId="0" fontId="2" fillId="0" borderId="0" xfId="0" applyFont="1"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22" fillId="0" borderId="10" xfId="0" applyFont="1" applyFill="1" applyBorder="1" applyAlignment="1">
      <alignment horizontal="center"/>
    </xf>
    <xf numFmtId="0" fontId="23" fillId="0" borderId="0" xfId="0" applyFont="1" applyFill="1" applyBorder="1" applyAlignment="1">
      <alignment/>
    </xf>
    <xf numFmtId="0" fontId="23" fillId="0" borderId="11" xfId="0" applyFont="1" applyFill="1" applyBorder="1" applyAlignment="1">
      <alignment/>
    </xf>
    <xf numFmtId="0" fontId="0" fillId="0" borderId="0" xfId="0" applyFont="1" applyAlignment="1">
      <alignment/>
    </xf>
    <xf numFmtId="0" fontId="0" fillId="0" borderId="0" xfId="0" applyFont="1" applyAlignment="1">
      <alignment/>
    </xf>
    <xf numFmtId="0" fontId="4" fillId="33" borderId="0" xfId="0" applyFont="1" applyFill="1" applyBorder="1" applyAlignment="1">
      <alignment horizontal="center"/>
    </xf>
    <xf numFmtId="0" fontId="4" fillId="33" borderId="0" xfId="0" applyFont="1" applyFill="1" applyAlignment="1">
      <alignment horizontal="center"/>
    </xf>
    <xf numFmtId="0" fontId="4" fillId="0" borderId="0" xfId="0" applyFont="1" applyFill="1" applyAlignment="1">
      <alignment horizontal="center"/>
    </xf>
    <xf numFmtId="0" fontId="7" fillId="0" borderId="0" xfId="0" applyFont="1" applyFill="1" applyAlignment="1">
      <alignment horizontal="centerContinuous"/>
    </xf>
    <xf numFmtId="0" fontId="20" fillId="0" borderId="0" xfId="0" applyFont="1" applyFill="1" applyAlignment="1">
      <alignment horizontal="centerContinuous"/>
    </xf>
    <xf numFmtId="0" fontId="25" fillId="0" borderId="0" xfId="0" applyFont="1" applyAlignment="1">
      <alignment/>
    </xf>
    <xf numFmtId="0" fontId="7" fillId="0" borderId="0" xfId="0" applyFont="1" applyAlignment="1">
      <alignment/>
    </xf>
    <xf numFmtId="0" fontId="198" fillId="0" borderId="0" xfId="0" applyFont="1" applyAlignment="1">
      <alignment/>
    </xf>
    <xf numFmtId="0" fontId="0" fillId="0" borderId="0" xfId="0" applyAlignment="1">
      <alignment horizontal="center"/>
    </xf>
    <xf numFmtId="0" fontId="199" fillId="0" borderId="0" xfId="0" applyFont="1" applyAlignment="1">
      <alignment/>
    </xf>
    <xf numFmtId="0" fontId="0" fillId="0" borderId="0" xfId="0" applyAlignment="1">
      <alignment horizontal="right"/>
    </xf>
    <xf numFmtId="0" fontId="200" fillId="0" borderId="0" xfId="0" applyFont="1" applyAlignment="1">
      <alignment/>
    </xf>
    <xf numFmtId="0" fontId="201" fillId="0" borderId="10" xfId="0" applyFont="1" applyFill="1" applyBorder="1" applyAlignment="1">
      <alignment horizontal="centerContinuous"/>
    </xf>
    <xf numFmtId="0" fontId="201" fillId="0" borderId="10" xfId="0" applyFont="1" applyFill="1" applyBorder="1" applyAlignment="1">
      <alignment horizontal="center"/>
    </xf>
    <xf numFmtId="0" fontId="201" fillId="0" borderId="10" xfId="0" applyFont="1" applyFill="1" applyBorder="1" applyAlignment="1">
      <alignment horizontal="right"/>
    </xf>
    <xf numFmtId="0" fontId="0" fillId="0" borderId="0" xfId="0" applyFill="1" applyBorder="1" applyAlignment="1">
      <alignment horizontal="right"/>
    </xf>
    <xf numFmtId="0" fontId="0" fillId="0" borderId="11" xfId="0" applyFill="1" applyBorder="1" applyAlignment="1">
      <alignment horizontal="right"/>
    </xf>
    <xf numFmtId="0" fontId="202" fillId="0" borderId="0" xfId="0" applyFont="1" applyAlignment="1">
      <alignment horizontal="center"/>
    </xf>
    <xf numFmtId="0" fontId="86" fillId="0" borderId="11" xfId="0" applyFont="1" applyFill="1" applyBorder="1" applyAlignment="1">
      <alignment/>
    </xf>
    <xf numFmtId="0" fontId="0" fillId="0" borderId="15" xfId="0" applyBorder="1" applyAlignment="1">
      <alignment horizontal="center"/>
    </xf>
    <xf numFmtId="0" fontId="202" fillId="0" borderId="15" xfId="0" applyFont="1" applyBorder="1" applyAlignment="1">
      <alignment horizontal="center"/>
    </xf>
    <xf numFmtId="0" fontId="203" fillId="0" borderId="0" xfId="0" applyFont="1" applyAlignment="1">
      <alignment/>
    </xf>
    <xf numFmtId="0" fontId="204" fillId="0" borderId="0" xfId="0" applyFont="1" applyAlignment="1">
      <alignment/>
    </xf>
    <xf numFmtId="0" fontId="0" fillId="0" borderId="0" xfId="0" applyFont="1" applyAlignment="1" quotePrefix="1">
      <alignment/>
    </xf>
    <xf numFmtId="0" fontId="205" fillId="0" borderId="0" xfId="0" applyFont="1" applyAlignment="1">
      <alignment/>
    </xf>
    <xf numFmtId="0" fontId="206" fillId="0" borderId="0" xfId="0" applyFont="1" applyAlignment="1" quotePrefix="1">
      <alignment horizontal="left"/>
    </xf>
    <xf numFmtId="0" fontId="207" fillId="0" borderId="0" xfId="0" applyFont="1" applyAlignment="1">
      <alignment/>
    </xf>
    <xf numFmtId="0" fontId="207" fillId="0" borderId="0" xfId="0" applyFont="1" applyAlignment="1" quotePrefix="1">
      <alignment/>
    </xf>
    <xf numFmtId="0" fontId="208" fillId="0" borderId="0" xfId="0" applyFont="1" applyAlignment="1">
      <alignment/>
    </xf>
    <xf numFmtId="0" fontId="208" fillId="0" borderId="0" xfId="0" applyFont="1" applyAlignment="1" quotePrefix="1">
      <alignment/>
    </xf>
    <xf numFmtId="0" fontId="0" fillId="0" borderId="0" xfId="0" applyBorder="1" applyAlignment="1">
      <alignment/>
    </xf>
    <xf numFmtId="0" fontId="0" fillId="0" borderId="0" xfId="0" applyBorder="1" applyAlignment="1">
      <alignment horizontal="right"/>
    </xf>
    <xf numFmtId="0" fontId="201" fillId="0" borderId="0" xfId="0" applyFont="1" applyFill="1" applyBorder="1" applyAlignment="1">
      <alignment horizontal="right"/>
    </xf>
    <xf numFmtId="0" fontId="201" fillId="0" borderId="0" xfId="0" applyFont="1" applyFill="1" applyBorder="1" applyAlignment="1">
      <alignment horizontal="centerContinuous"/>
    </xf>
    <xf numFmtId="0" fontId="209" fillId="0" borderId="0" xfId="0" applyFont="1" applyAlignment="1">
      <alignment horizontal="center"/>
    </xf>
    <xf numFmtId="0" fontId="209" fillId="0" borderId="15" xfId="0" applyFont="1" applyBorder="1" applyAlignment="1">
      <alignment horizontal="center"/>
    </xf>
    <xf numFmtId="0" fontId="32" fillId="0" borderId="10" xfId="0" applyFont="1" applyFill="1" applyBorder="1" applyAlignment="1">
      <alignment horizontal="center"/>
    </xf>
    <xf numFmtId="0" fontId="32" fillId="0" borderId="10" xfId="0" applyFont="1" applyFill="1" applyBorder="1" applyAlignment="1">
      <alignment horizontal="centerContinuous"/>
    </xf>
    <xf numFmtId="0" fontId="205" fillId="0" borderId="0" xfId="0" applyFont="1" applyFill="1" applyBorder="1" applyAlignment="1">
      <alignment/>
    </xf>
    <xf numFmtId="0" fontId="206" fillId="0" borderId="0" xfId="0" applyFont="1" applyAlignment="1">
      <alignment horizontal="left"/>
    </xf>
    <xf numFmtId="0" fontId="210" fillId="0" borderId="10" xfId="0" applyFont="1" applyFill="1" applyBorder="1" applyAlignment="1">
      <alignment horizontal="center"/>
    </xf>
    <xf numFmtId="0" fontId="207" fillId="0" borderId="0" xfId="0" applyFont="1" applyFill="1" applyBorder="1" applyAlignment="1">
      <alignment/>
    </xf>
    <xf numFmtId="0" fontId="209" fillId="0" borderId="0" xfId="0" applyFont="1" applyFill="1" applyBorder="1" applyAlignment="1">
      <alignment/>
    </xf>
    <xf numFmtId="0" fontId="211" fillId="0" borderId="0" xfId="0" applyFont="1" applyAlignment="1">
      <alignment/>
    </xf>
    <xf numFmtId="0" fontId="212" fillId="0" borderId="0" xfId="0" applyFont="1" applyAlignment="1">
      <alignment/>
    </xf>
    <xf numFmtId="0" fontId="0" fillId="0" borderId="0" xfId="0" applyFont="1" applyAlignment="1">
      <alignment horizontal="center"/>
    </xf>
    <xf numFmtId="0" fontId="207" fillId="0" borderId="0" xfId="0" applyFont="1" applyAlignment="1">
      <alignment horizontal="center"/>
    </xf>
    <xf numFmtId="0" fontId="207" fillId="0" borderId="15" xfId="0" applyFont="1" applyBorder="1" applyAlignment="1">
      <alignment horizontal="center"/>
    </xf>
    <xf numFmtId="0" fontId="207" fillId="0" borderId="0" xfId="0" applyFont="1" applyAlignment="1">
      <alignment horizontal="right"/>
    </xf>
    <xf numFmtId="0" fontId="213" fillId="0" borderId="0" xfId="0" applyFont="1" applyAlignment="1">
      <alignment horizontal="left" vertical="center" readingOrder="1"/>
    </xf>
    <xf numFmtId="0" fontId="214" fillId="0" borderId="0" xfId="0" applyFont="1" applyAlignment="1">
      <alignment/>
    </xf>
    <xf numFmtId="0" fontId="215" fillId="0" borderId="0" xfId="0" applyFont="1" applyAlignment="1">
      <alignment/>
    </xf>
    <xf numFmtId="0" fontId="216" fillId="0" borderId="0" xfId="0" applyFont="1" applyAlignment="1">
      <alignment/>
    </xf>
    <xf numFmtId="0" fontId="217" fillId="0" borderId="0" xfId="0" applyFont="1" applyAlignment="1">
      <alignment/>
    </xf>
    <xf numFmtId="0" fontId="49" fillId="0" borderId="0" xfId="0" applyFont="1" applyAlignment="1">
      <alignment/>
    </xf>
    <xf numFmtId="0" fontId="50" fillId="0" borderId="0" xfId="0" applyFont="1" applyAlignment="1">
      <alignment/>
    </xf>
    <xf numFmtId="0" fontId="52" fillId="0" borderId="0" xfId="55" applyFont="1" applyAlignment="1">
      <alignment horizontal="left"/>
      <protection/>
    </xf>
    <xf numFmtId="0" fontId="0" fillId="0" borderId="0" xfId="55">
      <alignment/>
      <protection/>
    </xf>
    <xf numFmtId="0" fontId="0" fillId="36" borderId="0" xfId="55" applyFill="1">
      <alignment/>
      <protection/>
    </xf>
    <xf numFmtId="0" fontId="7" fillId="36" borderId="0" xfId="55" applyFont="1" applyFill="1" applyAlignment="1">
      <alignment horizontal="center"/>
      <protection/>
    </xf>
    <xf numFmtId="0" fontId="25" fillId="0" borderId="0" xfId="55" applyFont="1" applyAlignment="1">
      <alignment horizontal="right"/>
      <protection/>
    </xf>
    <xf numFmtId="0" fontId="4" fillId="0" borderId="0" xfId="55" applyFont="1" applyAlignment="1">
      <alignment horizontal="right"/>
      <protection/>
    </xf>
    <xf numFmtId="0" fontId="41" fillId="36" borderId="0" xfId="55" applyFont="1" applyFill="1" applyAlignment="1">
      <alignment horizontal="left"/>
      <protection/>
    </xf>
    <xf numFmtId="0" fontId="0" fillId="0" borderId="0" xfId="55" applyFill="1">
      <alignment/>
      <protection/>
    </xf>
    <xf numFmtId="0" fontId="25" fillId="0" borderId="0" xfId="55" applyFont="1">
      <alignment/>
      <protection/>
    </xf>
    <xf numFmtId="0" fontId="0" fillId="0" borderId="0" xfId="55" applyAlignment="1">
      <alignment horizontal="right"/>
      <protection/>
    </xf>
    <xf numFmtId="0" fontId="0" fillId="0" borderId="0" xfId="55" applyAlignment="1">
      <alignment horizontal="left"/>
      <protection/>
    </xf>
    <xf numFmtId="0" fontId="41" fillId="0" borderId="0" xfId="55" applyFont="1" applyAlignment="1">
      <alignment horizontal="center"/>
      <protection/>
    </xf>
    <xf numFmtId="0" fontId="0" fillId="0" borderId="0" xfId="55" applyAlignment="1">
      <alignment horizontal="center"/>
      <protection/>
    </xf>
    <xf numFmtId="0" fontId="0" fillId="0" borderId="11" xfId="55" applyBorder="1">
      <alignment/>
      <protection/>
    </xf>
    <xf numFmtId="0" fontId="0" fillId="0" borderId="0" xfId="55" quotePrefix="1">
      <alignment/>
      <protection/>
    </xf>
    <xf numFmtId="0" fontId="218" fillId="0" borderId="0" xfId="55" applyFont="1">
      <alignment/>
      <protection/>
    </xf>
    <xf numFmtId="0" fontId="0" fillId="0" borderId="0" xfId="55" applyFont="1">
      <alignment/>
      <protection/>
    </xf>
    <xf numFmtId="0" fontId="1" fillId="0" borderId="0" xfId="55" applyFont="1">
      <alignment/>
      <protection/>
    </xf>
    <xf numFmtId="0" fontId="1" fillId="0" borderId="0" xfId="55" applyFont="1" applyAlignment="1">
      <alignment horizontal="center"/>
      <protection/>
    </xf>
    <xf numFmtId="0" fontId="48" fillId="0" borderId="0" xfId="55" applyFont="1" applyAlignment="1">
      <alignment horizontal="center"/>
      <protection/>
    </xf>
    <xf numFmtId="0" fontId="4" fillId="0" borderId="0" xfId="55" applyFont="1" applyAlignment="1">
      <alignment horizontal="center"/>
      <protection/>
    </xf>
    <xf numFmtId="0" fontId="15" fillId="0" borderId="0" xfId="55" applyFont="1" applyAlignment="1">
      <alignment horizontal="center"/>
      <protection/>
    </xf>
    <xf numFmtId="0" fontId="219" fillId="0" borderId="0" xfId="55" applyFont="1">
      <alignment/>
      <protection/>
    </xf>
    <xf numFmtId="0" fontId="205" fillId="0" borderId="0" xfId="55" applyFont="1" applyAlignment="1">
      <alignment horizontal="center"/>
      <protection/>
    </xf>
    <xf numFmtId="0" fontId="3" fillId="0" borderId="0" xfId="55" applyFont="1" applyAlignment="1">
      <alignment horizontal="center"/>
      <protection/>
    </xf>
    <xf numFmtId="0" fontId="220" fillId="0" borderId="0" xfId="55" applyFont="1" applyAlignment="1">
      <alignment horizontal="center"/>
      <protection/>
    </xf>
    <xf numFmtId="0" fontId="3" fillId="0" borderId="0" xfId="55" applyFont="1">
      <alignment/>
      <protection/>
    </xf>
    <xf numFmtId="0" fontId="0" fillId="0" borderId="0" xfId="55" applyFont="1" applyAlignment="1" quotePrefix="1">
      <alignment horizontal="center"/>
      <protection/>
    </xf>
    <xf numFmtId="0" fontId="1" fillId="0" borderId="0" xfId="55" applyFont="1" applyAlignment="1" quotePrefix="1">
      <alignment horizontal="center" vertical="center"/>
      <protection/>
    </xf>
    <xf numFmtId="0" fontId="203" fillId="0" borderId="0" xfId="55" applyFont="1" quotePrefix="1">
      <alignment/>
      <protection/>
    </xf>
    <xf numFmtId="0" fontId="220" fillId="0" borderId="0" xfId="55" applyFont="1">
      <alignment/>
      <protection/>
    </xf>
    <xf numFmtId="0" fontId="221" fillId="0" borderId="0" xfId="55" applyFont="1">
      <alignment/>
      <protection/>
    </xf>
    <xf numFmtId="0" fontId="198" fillId="0" borderId="0" xfId="55" applyFont="1">
      <alignment/>
      <protection/>
    </xf>
    <xf numFmtId="0" fontId="222" fillId="0" borderId="0" xfId="55" applyFont="1" applyAlignment="1">
      <alignment horizontal="center"/>
      <protection/>
    </xf>
    <xf numFmtId="0" fontId="222" fillId="0" borderId="0" xfId="55" applyFont="1" applyAlignment="1">
      <alignment horizontal="right"/>
      <protection/>
    </xf>
    <xf numFmtId="0" fontId="198" fillId="0" borderId="0" xfId="55" applyFont="1" quotePrefix="1">
      <alignment/>
      <protection/>
    </xf>
    <xf numFmtId="0" fontId="208" fillId="0" borderId="0" xfId="55" applyFont="1">
      <alignment/>
      <protection/>
    </xf>
    <xf numFmtId="0" fontId="202" fillId="0" borderId="0" xfId="55" applyFont="1">
      <alignment/>
      <protection/>
    </xf>
    <xf numFmtId="0" fontId="223" fillId="0" borderId="0" xfId="55" applyFont="1" applyAlignment="1">
      <alignment horizontal="center"/>
      <protection/>
    </xf>
    <xf numFmtId="0" fontId="224" fillId="0" borderId="0" xfId="55" applyFont="1" quotePrefix="1">
      <alignment/>
      <protection/>
    </xf>
    <xf numFmtId="0" fontId="202" fillId="0" borderId="0" xfId="0" applyFont="1" applyAlignment="1">
      <alignment horizontal="left"/>
    </xf>
    <xf numFmtId="0" fontId="0" fillId="0" borderId="0" xfId="0" applyFont="1" applyFill="1" applyBorder="1" applyAlignment="1">
      <alignment horizontal="center"/>
    </xf>
    <xf numFmtId="0" fontId="225" fillId="0" borderId="0" xfId="0" applyFont="1" applyAlignment="1">
      <alignment/>
    </xf>
    <xf numFmtId="0" fontId="226" fillId="0" borderId="0" xfId="0" applyFont="1" applyAlignment="1">
      <alignment horizontal="center"/>
    </xf>
    <xf numFmtId="0" fontId="226" fillId="0" borderId="0" xfId="0" applyFont="1" applyAlignment="1">
      <alignment/>
    </xf>
    <xf numFmtId="0" fontId="227" fillId="0" borderId="0" xfId="0" applyFont="1" applyAlignment="1">
      <alignment/>
    </xf>
    <xf numFmtId="0" fontId="228" fillId="0" borderId="0" xfId="0" applyFont="1" applyAlignment="1">
      <alignment horizontal="center"/>
    </xf>
    <xf numFmtId="0" fontId="228" fillId="0" borderId="0" xfId="0" applyFont="1" applyAlignment="1">
      <alignment/>
    </xf>
    <xf numFmtId="0" fontId="229" fillId="0" borderId="0" xfId="0" applyFont="1" applyAlignment="1">
      <alignment/>
    </xf>
    <xf numFmtId="0" fontId="230" fillId="0" borderId="10" xfId="0" applyFont="1" applyFill="1" applyBorder="1" applyAlignment="1">
      <alignment horizontal="centerContinuous"/>
    </xf>
    <xf numFmtId="0" fontId="229" fillId="0" borderId="0" xfId="0" applyFont="1" applyFill="1" applyBorder="1" applyAlignment="1">
      <alignment/>
    </xf>
    <xf numFmtId="0" fontId="229" fillId="0" borderId="11" xfId="0" applyFont="1" applyFill="1" applyBorder="1" applyAlignment="1">
      <alignment/>
    </xf>
    <xf numFmtId="0" fontId="230" fillId="0" borderId="10" xfId="0" applyFont="1" applyFill="1" applyBorder="1" applyAlignment="1">
      <alignment horizontal="center"/>
    </xf>
    <xf numFmtId="0" fontId="202" fillId="0" borderId="0" xfId="0" applyFont="1" applyAlignment="1">
      <alignment/>
    </xf>
    <xf numFmtId="0" fontId="231" fillId="0" borderId="10" xfId="0" applyFont="1" applyFill="1" applyBorder="1" applyAlignment="1">
      <alignment horizontal="centerContinuous"/>
    </xf>
    <xf numFmtId="0" fontId="202" fillId="0" borderId="0" xfId="0" applyFont="1" applyFill="1" applyBorder="1" applyAlignment="1">
      <alignment/>
    </xf>
    <xf numFmtId="0" fontId="202" fillId="0" borderId="11" xfId="0" applyFont="1" applyFill="1" applyBorder="1" applyAlignment="1">
      <alignment/>
    </xf>
    <xf numFmtId="0" fontId="231" fillId="0" borderId="10"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left"/>
    </xf>
    <xf numFmtId="0" fontId="232"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065"/>
          <c:w val="0.6675"/>
          <c:h val="0.9485"/>
        </c:manualLayout>
      </c:layout>
      <c:scatterChart>
        <c:scatterStyle val="lineMarker"/>
        <c:varyColors val="0"/>
        <c:ser>
          <c:idx val="0"/>
          <c:order val="0"/>
          <c:tx>
            <c:strRef>
              <c:f>'Dummy example'!$G$3</c:f>
              <c:strCache>
                <c:ptCount val="1"/>
                <c:pt idx="0">
                  <c:v>State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12700">
                <a:solidFill>
                  <a:srgbClr val="333399"/>
                </a:solidFill>
              </a:ln>
            </c:spPr>
            <c:trendlineType val="linear"/>
            <c:forward val="312"/>
            <c:backward val="280"/>
            <c:dispEq val="0"/>
            <c:dispRSqr val="0"/>
          </c:trendline>
          <c:xVal>
            <c:numRef>
              <c:f>'Dummy example'!$F$4:$F$23</c:f>
              <c:numCache/>
            </c:numRef>
          </c:xVal>
          <c:yVal>
            <c:numRef>
              <c:f>'Dummy example'!$G$4:$G$23</c:f>
              <c:numCache/>
            </c:numRef>
          </c:yVal>
          <c:smooth val="0"/>
        </c:ser>
        <c:ser>
          <c:idx val="1"/>
          <c:order val="1"/>
          <c:tx>
            <c:strRef>
              <c:f>'Dummy example'!$H$3</c:f>
              <c:strCache>
                <c:ptCount val="1"/>
                <c:pt idx="0">
                  <c:v>Local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trendline>
            <c:spPr>
              <a:ln w="12700">
                <a:solidFill>
                  <a:srgbClr val="FF0000"/>
                </a:solidFill>
              </a:ln>
            </c:spPr>
            <c:trendlineType val="linear"/>
            <c:forward val="312"/>
            <c:backward val="280"/>
            <c:dispEq val="0"/>
            <c:dispRSqr val="0"/>
          </c:trendline>
          <c:xVal>
            <c:numRef>
              <c:f>'Dummy example'!$F$4:$F$23</c:f>
              <c:numCache/>
            </c:numRef>
          </c:xVal>
          <c:yVal>
            <c:numRef>
              <c:f>'Dummy example'!$H$4:$H$23</c:f>
              <c:numCache/>
            </c:numRef>
          </c:yVal>
          <c:smooth val="0"/>
        </c:ser>
        <c:ser>
          <c:idx val="2"/>
          <c:order val="2"/>
          <c:tx>
            <c:strRef>
              <c:f>'Dummy example'!$I$3</c:f>
              <c:strCache>
                <c:ptCount val="1"/>
                <c:pt idx="0">
                  <c:v>Ŷ(Beds only)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00"/>
              </a:solidFill>
              <a:ln>
                <a:solidFill>
                  <a:srgbClr val="99CC00"/>
                </a:solidFill>
              </a:ln>
            </c:spPr>
          </c:marker>
          <c:trendline>
            <c:spPr>
              <a:ln w="3175">
                <a:solidFill>
                  <a:srgbClr val="000000"/>
                </a:solidFill>
              </a:ln>
            </c:spPr>
            <c:trendlineType val="linear"/>
            <c:forward val="500"/>
            <c:backward val="280"/>
            <c:dispEq val="0"/>
            <c:dispRSqr val="0"/>
          </c:trendline>
          <c:xVal>
            <c:numRef>
              <c:f>'Dummy example'!$F$4:$F$23</c:f>
              <c:numCache/>
            </c:numRef>
          </c:xVal>
          <c:yVal>
            <c:numRef>
              <c:f>'Dummy example'!$I$4:$I$23</c:f>
              <c:numCache/>
            </c:numRef>
          </c:yVal>
          <c:smooth val="0"/>
        </c:ser>
        <c:ser>
          <c:idx val="3"/>
          <c:order val="3"/>
          <c:tx>
            <c:strRef>
              <c:f>'Dummy example'!$J$3</c:f>
              <c:strCache>
                <c:ptCount val="1"/>
                <c:pt idx="0">
                  <c:v>State Ŷ</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3366FF"/>
                </a:solidFill>
                <a:prstDash val="dash"/>
              </a:ln>
            </c:spPr>
            <c:trendlineType val="linear"/>
            <c:forward val="700"/>
            <c:backward val="280"/>
            <c:dispEq val="0"/>
            <c:dispRSqr val="0"/>
          </c:trendline>
          <c:xVal>
            <c:numRef>
              <c:f>'Dummy example'!$F$4:$F$23</c:f>
              <c:numCache/>
            </c:numRef>
          </c:xVal>
          <c:yVal>
            <c:numRef>
              <c:f>'Dummy example'!$J$4:$J$23</c:f>
              <c:numCache/>
            </c:numRef>
          </c:yVal>
          <c:smooth val="0"/>
        </c:ser>
        <c:ser>
          <c:idx val="4"/>
          <c:order val="4"/>
          <c:tx>
            <c:strRef>
              <c:f>'Dummy example'!$K$3</c:f>
              <c:strCache>
                <c:ptCount val="1"/>
                <c:pt idx="0">
                  <c:v>Local Ŷ</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prstDash val="dash"/>
              </a:ln>
            </c:spPr>
            <c:trendlineType val="linear"/>
            <c:forward val="700"/>
            <c:backward val="280"/>
            <c:dispEq val="0"/>
            <c:dispRSqr val="0"/>
          </c:trendline>
          <c:xVal>
            <c:numRef>
              <c:f>'Dummy example'!$F$4:$F$23</c:f>
              <c:numCache/>
            </c:numRef>
          </c:xVal>
          <c:yVal>
            <c:numRef>
              <c:f>'Dummy example'!$K$4:$K$23</c:f>
              <c:numCache/>
            </c:numRef>
          </c:yVal>
          <c:smooth val="0"/>
        </c:ser>
        <c:axId val="19913534"/>
        <c:axId val="45004079"/>
      </c:scatterChart>
      <c:valAx>
        <c:axId val="19913534"/>
        <c:scaling>
          <c:orientation val="minMax"/>
          <c:max val="4000"/>
        </c:scaling>
        <c:axPos val="b"/>
        <c:title>
          <c:tx>
            <c:rich>
              <a:bodyPr vert="horz" rot="0" anchor="ctr"/>
              <a:lstStyle/>
              <a:p>
                <a:pPr algn="ctr">
                  <a:defRPr/>
                </a:pPr>
                <a:r>
                  <a:rPr lang="en-US" cap="none" sz="1000" b="1" i="0" u="none" baseline="0">
                    <a:solidFill>
                      <a:srgbClr val="000000"/>
                    </a:solidFill>
                  </a:rPr>
                  <a:t>Number of Beds</a:t>
                </a:r>
              </a:p>
            </c:rich>
          </c:tx>
          <c:layout>
            <c:manualLayout>
              <c:xMode val="factor"/>
              <c:yMode val="factor"/>
              <c:x val="0.014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004079"/>
        <c:crosses val="autoZero"/>
        <c:crossBetween val="midCat"/>
        <c:dispUnits/>
      </c:valAx>
      <c:valAx>
        <c:axId val="45004079"/>
        <c:scaling>
          <c:orientation val="minMax"/>
          <c:max val="300"/>
          <c:min val="-50"/>
        </c:scaling>
        <c:axPos val="l"/>
        <c:title>
          <c:tx>
            <c:rich>
              <a:bodyPr vert="horz" rot="-5400000" anchor="ctr"/>
              <a:lstStyle/>
              <a:p>
                <a:pPr algn="ctr">
                  <a:defRPr/>
                </a:pPr>
                <a:r>
                  <a:rPr lang="en-US" cap="none" sz="1000" b="1" i="0" u="none" baseline="0">
                    <a:solidFill>
                      <a:srgbClr val="000000"/>
                    </a:solidFill>
                  </a:rPr>
                  <a:t>Number of Complaints</a:t>
                </a:r>
              </a:p>
            </c:rich>
          </c:tx>
          <c:layout>
            <c:manualLayout>
              <c:xMode val="factor"/>
              <c:yMode val="factor"/>
              <c:x val="-0.009"/>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13534"/>
        <c:crosses val="autoZero"/>
        <c:crossBetween val="midCat"/>
        <c:dispUnits/>
        <c:minorUnit val="10"/>
      </c:valAx>
      <c:spPr>
        <a:solidFill>
          <a:srgbClr val="FFFFFF"/>
        </a:solidFill>
        <a:ln w="3175">
          <a:noFill/>
        </a:ln>
      </c:spPr>
    </c:plotArea>
    <c:legend>
      <c:legendPos val="r"/>
      <c:layout>
        <c:manualLayout>
          <c:xMode val="edge"/>
          <c:yMode val="edge"/>
          <c:x val="0.737"/>
          <c:y val="0.16525"/>
          <c:w val="0.25525"/>
          <c:h val="0.66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41"/>
          <c:w val="0.71275"/>
          <c:h val="0.8675"/>
        </c:manualLayout>
      </c:layout>
      <c:scatterChart>
        <c:scatterStyle val="lineMarker"/>
        <c:varyColors val="0"/>
        <c:ser>
          <c:idx val="0"/>
          <c:order val="0"/>
          <c:tx>
            <c:strRef>
              <c:f>'Confidence Intervals (2)'!$B$7</c:f>
              <c:strCache>
                <c:ptCount val="1"/>
                <c:pt idx="0">
                  <c:v>Data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c:spPr>
          </c:marker>
          <c:xVal>
            <c:numRef>
              <c:f>'Confidence Intervals (2)'!$A$8:$A$18</c:f>
              <c:numCache/>
            </c:numRef>
          </c:xVal>
          <c:yVal>
            <c:numRef>
              <c:f>'Confidence Intervals (2)'!$B$8:$B$18</c:f>
              <c:numCache/>
            </c:numRef>
          </c:yVal>
          <c:smooth val="0"/>
        </c:ser>
        <c:ser>
          <c:idx val="1"/>
          <c:order val="1"/>
          <c:tx>
            <c:strRef>
              <c:f>'Confidence Intervals (2)'!$C$7</c:f>
              <c:strCache>
                <c:ptCount val="1"/>
                <c:pt idx="0">
                  <c:v>y-hat</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Intervals (2)'!$A$8:$A$18</c:f>
              <c:numCache/>
            </c:numRef>
          </c:xVal>
          <c:yVal>
            <c:numRef>
              <c:f>'Confidence Intervals (2)'!$C$8:$C$18</c:f>
              <c:numCache/>
            </c:numRef>
          </c:yVal>
          <c:smooth val="0"/>
        </c:ser>
        <c:ser>
          <c:idx val="2"/>
          <c:order val="2"/>
          <c:tx>
            <c:strRef>
              <c:f>'Confidence Intervals (2)'!$D$7</c:f>
              <c:strCache>
                <c:ptCount val="1"/>
                <c:pt idx="0">
                  <c:v>L.L. Mean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'Confidence Intervals (2)'!$A$8:$A$18</c:f>
              <c:numCache/>
            </c:numRef>
          </c:xVal>
          <c:yVal>
            <c:numRef>
              <c:f>'Confidence Intervals (2)'!$D$8:$D$18</c:f>
              <c:numCache/>
            </c:numRef>
          </c:yVal>
          <c:smooth val="0"/>
        </c:ser>
        <c:ser>
          <c:idx val="3"/>
          <c:order val="3"/>
          <c:tx>
            <c:strRef>
              <c:f>'Confidence Intervals (2)'!$E$7</c:f>
              <c:strCache>
                <c:ptCount val="1"/>
                <c:pt idx="0">
                  <c:v>U.L. Mean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'Confidence Intervals (2)'!$A$8:$A$18</c:f>
              <c:numCache/>
            </c:numRef>
          </c:xVal>
          <c:yVal>
            <c:numRef>
              <c:f>'Confidence Intervals (2)'!$E$8:$E$18</c:f>
              <c:numCache/>
            </c:numRef>
          </c:yVal>
          <c:smooth val="0"/>
        </c:ser>
        <c:ser>
          <c:idx val="4"/>
          <c:order val="4"/>
          <c:tx>
            <c:strRef>
              <c:f>'Confidence Intervals (2)'!$F$7</c:f>
              <c:strCache>
                <c:ptCount val="1"/>
                <c:pt idx="0">
                  <c:v>L.L.Predict</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00"/>
                </a:solidFill>
              </a:ln>
            </c:spPr>
          </c:marker>
          <c:xVal>
            <c:numRef>
              <c:f>'Confidence Intervals (2)'!$A$8:$A$18</c:f>
              <c:numCache/>
            </c:numRef>
          </c:xVal>
          <c:yVal>
            <c:numRef>
              <c:f>'Confidence Intervals (2)'!$F$8:$F$18</c:f>
              <c:numCache/>
            </c:numRef>
          </c:yVal>
          <c:smooth val="0"/>
        </c:ser>
        <c:ser>
          <c:idx val="5"/>
          <c:order val="5"/>
          <c:tx>
            <c:strRef>
              <c:f>'Confidence Intervals (2)'!$G$7</c:f>
              <c:strCache>
                <c:ptCount val="1"/>
                <c:pt idx="0">
                  <c:v>U.L.Predict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00"/>
                </a:solidFill>
              </a:ln>
            </c:spPr>
          </c:marker>
          <c:xVal>
            <c:numRef>
              <c:f>'Confidence Intervals (2)'!$A$8:$A$18</c:f>
              <c:numCache/>
            </c:numRef>
          </c:xVal>
          <c:yVal>
            <c:numRef>
              <c:f>'Confidence Intervals (2)'!$G$8:$G$18</c:f>
              <c:numCache/>
            </c:numRef>
          </c:yVal>
          <c:smooth val="0"/>
        </c:ser>
        <c:ser>
          <c:idx val="6"/>
          <c:order val="6"/>
          <c:tx>
            <c:strRef>
              <c:f>'Confidence Intervals (2)'!$H$7</c:f>
              <c:strCache>
                <c:ptCount val="1"/>
                <c:pt idx="0">
                  <c:v>Phenomenon</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Intervals (2)'!$A$8:$A$18</c:f>
              <c:numCache/>
            </c:numRef>
          </c:xVal>
          <c:yVal>
            <c:numRef>
              <c:f>'Confidence Intervals (2)'!$H$8:$H$18</c:f>
              <c:numCache/>
            </c:numRef>
          </c:yVal>
          <c:smooth val="0"/>
        </c:ser>
        <c:axId val="2383528"/>
        <c:axId val="21451753"/>
      </c:scatterChart>
      <c:valAx>
        <c:axId val="2383528"/>
        <c:scaling>
          <c:orientation val="minMax"/>
          <c:max val="1"/>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1451753"/>
        <c:crosses val="autoZero"/>
        <c:crossBetween val="midCat"/>
        <c:dispUnits/>
        <c:majorUnit val="0.2"/>
      </c:valAx>
      <c:valAx>
        <c:axId val="21451753"/>
        <c:scaling>
          <c:orientation val="minMax"/>
          <c:max val="1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383528"/>
        <c:crosses val="autoZero"/>
        <c:crossBetween val="midCat"/>
        <c:dispUnits/>
      </c:valAx>
      <c:spPr>
        <a:noFill/>
        <a:ln>
          <a:noFill/>
        </a:ln>
      </c:spPr>
    </c:plotArea>
    <c:legend>
      <c:legendPos val="r"/>
      <c:legendEntry>
        <c:idx val="6"/>
        <c:txPr>
          <a:bodyPr vert="horz" rot="0"/>
          <a:lstStyle/>
          <a:p>
            <a:pPr>
              <a:defRPr lang="en-US" cap="none" sz="920" b="0" i="0" u="none" baseline="0">
                <a:solidFill>
                  <a:srgbClr val="000000"/>
                </a:solidFill>
                <a:latin typeface="Arial"/>
                <a:ea typeface="Arial"/>
                <a:cs typeface="Arial"/>
              </a:defRPr>
            </a:pPr>
          </a:p>
        </c:txPr>
      </c:legendEntry>
      <c:layout>
        <c:manualLayout>
          <c:xMode val="edge"/>
          <c:yMode val="edge"/>
          <c:x val="0.756"/>
          <c:y val="0.14975"/>
          <c:w val="0.227"/>
          <c:h val="0.78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675"/>
          <c:w val="0.9575"/>
          <c:h val="0.87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Lit>
              <c:ptCount val="8"/>
              <c:pt idx="0">
                <c:v>0</c:v>
              </c:pt>
              <c:pt idx="1">
                <c:v>1</c:v>
              </c:pt>
              <c:pt idx="2">
                <c:v>2</c:v>
              </c:pt>
              <c:pt idx="3">
                <c:v>3</c:v>
              </c:pt>
              <c:pt idx="4">
                <c:v>4</c:v>
              </c:pt>
              <c:pt idx="5">
                <c:v>5</c:v>
              </c:pt>
              <c:pt idx="6">
                <c:v>6</c:v>
              </c:pt>
              <c:pt idx="7">
                <c:v>7</c:v>
              </c:pt>
            </c:numLit>
          </c:xVal>
          <c:yVal>
            <c:numLit>
              <c:ptCount val="8"/>
              <c:pt idx="0">
                <c:v>15</c:v>
              </c:pt>
              <c:pt idx="1">
                <c:v>19</c:v>
              </c:pt>
              <c:pt idx="2">
                <c:v>20</c:v>
              </c:pt>
              <c:pt idx="3">
                <c:v>21</c:v>
              </c:pt>
              <c:pt idx="4">
                <c:v>25</c:v>
              </c:pt>
              <c:pt idx="5">
                <c:v>26</c:v>
              </c:pt>
              <c:pt idx="6">
                <c:v>30</c:v>
              </c:pt>
              <c:pt idx="7">
                <c:v>32</c:v>
              </c:pt>
            </c:numLit>
          </c:yVal>
          <c:smooth val="0"/>
        </c:ser>
        <c:axId val="58848050"/>
        <c:axId val="59870403"/>
      </c:scatterChart>
      <c:valAx>
        <c:axId val="58848050"/>
        <c:scaling>
          <c:orientation val="minMax"/>
        </c:scaling>
        <c:axPos val="b"/>
        <c:delete val="0"/>
        <c:numFmt formatCode="General" sourceLinked="1"/>
        <c:majorTickMark val="out"/>
        <c:minorTickMark val="none"/>
        <c:tickLblPos val="nextTo"/>
        <c:spPr>
          <a:ln w="3175">
            <a:solidFill>
              <a:srgbClr val="808080"/>
            </a:solidFill>
          </a:ln>
        </c:spPr>
        <c:crossAx val="59870403"/>
        <c:crosses val="autoZero"/>
        <c:crossBetween val="midCat"/>
        <c:dispUnits/>
      </c:valAx>
      <c:valAx>
        <c:axId val="59870403"/>
        <c:scaling>
          <c:orientation val="minMax"/>
          <c:min val="1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84805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1675"/>
          <c:w val="0.95975"/>
          <c:h val="0.87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'CI transform ex'!$A$2:$A$9</c:f>
              <c:numCache/>
            </c:numRef>
          </c:xVal>
          <c:yVal>
            <c:numRef>
              <c:f>'CI transform ex'!$B$2:$B$9</c:f>
              <c:numCache/>
            </c:numRef>
          </c:yVal>
          <c:smooth val="0"/>
        </c:ser>
        <c:axId val="1962716"/>
        <c:axId val="17664445"/>
      </c:scatterChart>
      <c:valAx>
        <c:axId val="1962716"/>
        <c:scaling>
          <c:orientation val="minMax"/>
        </c:scaling>
        <c:axPos val="b"/>
        <c:delete val="0"/>
        <c:numFmt formatCode="General" sourceLinked="1"/>
        <c:majorTickMark val="out"/>
        <c:minorTickMark val="none"/>
        <c:tickLblPos val="nextTo"/>
        <c:spPr>
          <a:ln w="3175">
            <a:solidFill>
              <a:srgbClr val="808080"/>
            </a:solidFill>
          </a:ln>
        </c:spPr>
        <c:crossAx val="17664445"/>
        <c:crosses val="autoZero"/>
        <c:crossBetween val="midCat"/>
        <c:dispUnits/>
      </c:valAx>
      <c:valAx>
        <c:axId val="17664445"/>
        <c:scaling>
          <c:orientation val="minMax"/>
          <c:min val="1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271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5.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6.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7.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9.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12</xdr:col>
      <xdr:colOff>247650</xdr:colOff>
      <xdr:row>31</xdr:row>
      <xdr:rowOff>47625</xdr:rowOff>
    </xdr:to>
    <xdr:sp>
      <xdr:nvSpPr>
        <xdr:cNvPr id="1" name="TextBox 1"/>
        <xdr:cNvSpPr txBox="1">
          <a:spLocks noChangeArrowheads="1"/>
        </xdr:cNvSpPr>
      </xdr:nvSpPr>
      <xdr:spPr>
        <a:xfrm>
          <a:off x="9525" y="66675"/>
          <a:ext cx="7553325" cy="500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993300"/>
              </a:solidFill>
              <a:latin typeface="Calibri"/>
              <a:ea typeface="Calibri"/>
              <a:cs typeface="Calibri"/>
            </a:rPr>
            <a:t>Linear Association between</a:t>
          </a:r>
          <a:r>
            <a:rPr lang="en-US" cap="none" sz="1800" b="1" i="0" u="none" baseline="0">
              <a:solidFill>
                <a:srgbClr val="993300"/>
              </a:solidFill>
              <a:latin typeface="Calibri"/>
              <a:ea typeface="Calibri"/>
              <a:cs typeface="Calibri"/>
            </a:rPr>
            <a:t> Quantitative Variables observed for each case.
</a:t>
          </a:r>
          <a:r>
            <a:rPr lang="en-US" cap="none" sz="1800" b="1" i="0" u="none" baseline="0">
              <a:solidFill>
                <a:srgbClr val="993300"/>
              </a:solidFill>
              <a:latin typeface="Calibri"/>
              <a:ea typeface="Calibri"/>
              <a:cs typeface="Calibri"/>
            </a:rPr>
            <a:t>(There are blocks or pairs of data values)
</a:t>
          </a:r>
          <a:r>
            <a:rPr lang="en-US" cap="none" sz="1200" b="0" i="0" u="none" baseline="0">
              <a:solidFill>
                <a:srgbClr val="000000"/>
              </a:solidFill>
              <a:latin typeface="Calibri"/>
              <a:ea typeface="Calibri"/>
              <a:cs typeface="Calibri"/>
            </a:rPr>
            <a:t>Three methods can be used to assess linear association between quantitative variables.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a:t>
          </a:r>
          <a:r>
            <a:rPr lang="en-US" cap="none" sz="1600" b="1" i="0" u="none" baseline="0">
              <a:solidFill>
                <a:srgbClr val="0000FF"/>
              </a:solidFill>
              <a:latin typeface="Calibri"/>
              <a:ea typeface="Calibri"/>
              <a:cs typeface="Calibri"/>
            </a:rPr>
            <a:t>X-Y Scatterplot (2 quantitative variables) </a:t>
          </a:r>
          <a:r>
            <a:rPr lang="en-US" cap="none" sz="1200" b="0" i="0" u="none" baseline="0">
              <a:solidFill>
                <a:srgbClr val="000000"/>
              </a:solidFill>
              <a:latin typeface="Calibri"/>
              <a:ea typeface="Calibri"/>
              <a:cs typeface="Calibri"/>
            </a:rPr>
            <a:t>If one variable is clearly a variable who's value is a response to the value of another variable then the </a:t>
          </a:r>
          <a:r>
            <a:rPr lang="en-US" cap="none" sz="1200" b="1" i="0" u="none" baseline="0">
              <a:solidFill>
                <a:srgbClr val="000000"/>
              </a:solidFill>
              <a:latin typeface="Calibri"/>
              <a:ea typeface="Calibri"/>
              <a:cs typeface="Calibri"/>
            </a:rPr>
            <a:t>response variable </a:t>
          </a:r>
          <a:r>
            <a:rPr lang="en-US" cap="none" sz="1200" b="0" i="0" u="none" baseline="0">
              <a:solidFill>
                <a:srgbClr val="000000"/>
              </a:solidFill>
              <a:latin typeface="Calibri"/>
              <a:ea typeface="Calibri"/>
              <a:cs typeface="Calibri"/>
            </a:rPr>
            <a:t>(dependent variable) is plotted on the </a:t>
          </a:r>
          <a:r>
            <a:rPr lang="en-US" cap="none" sz="1200" b="1" i="0" u="none" baseline="0">
              <a:solidFill>
                <a:srgbClr val="000000"/>
              </a:solidFill>
              <a:latin typeface="Calibri"/>
              <a:ea typeface="Calibri"/>
              <a:cs typeface="Calibri"/>
            </a:rPr>
            <a:t>Y or vertical axis </a:t>
          </a:r>
          <a:r>
            <a:rPr lang="en-US" cap="none" sz="1200" b="0" i="0" u="none" baseline="0">
              <a:solidFill>
                <a:srgbClr val="000000"/>
              </a:solidFill>
              <a:latin typeface="Calibri"/>
              <a:ea typeface="Calibri"/>
              <a:cs typeface="Calibri"/>
            </a:rPr>
            <a:t>and the </a:t>
          </a:r>
          <a:r>
            <a:rPr lang="en-US" cap="none" sz="1200" b="1" i="0" u="none" baseline="0">
              <a:solidFill>
                <a:srgbClr val="000000"/>
              </a:solidFill>
              <a:latin typeface="Calibri"/>
              <a:ea typeface="Calibri"/>
              <a:cs typeface="Calibri"/>
            </a:rPr>
            <a:t>explanatory variable </a:t>
          </a:r>
          <a:r>
            <a:rPr lang="en-US" cap="none" sz="1200" b="0" i="0" u="none" baseline="0">
              <a:solidFill>
                <a:srgbClr val="000000"/>
              </a:solidFill>
              <a:latin typeface="Calibri"/>
              <a:ea typeface="Calibri"/>
              <a:cs typeface="Calibri"/>
            </a:rPr>
            <a:t>(independent variable or predictor variable) is plotted on the </a:t>
          </a:r>
          <a:r>
            <a:rPr lang="en-US" cap="none" sz="1200" b="1" i="0" u="none" baseline="0">
              <a:solidFill>
                <a:srgbClr val="000000"/>
              </a:solidFill>
              <a:latin typeface="Calibri"/>
              <a:ea typeface="Calibri"/>
              <a:cs typeface="Calibri"/>
            </a:rPr>
            <a:t>X or horizontal axis</a:t>
          </a:r>
          <a:r>
            <a:rPr lang="en-US" cap="none" sz="1200" b="0" i="0" u="none" baseline="0">
              <a:solidFill>
                <a:srgbClr val="000000"/>
              </a:solidFill>
              <a:latin typeface="Calibri"/>
              <a:ea typeface="Calibri"/>
              <a:cs typeface="Calibri"/>
            </a:rPr>
            <a:t>.  Examine the scatterplot to visually determine if there appears to be an association between the two variables.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The </a:t>
          </a:r>
          <a:r>
            <a:rPr lang="en-US" cap="none" sz="1600" b="1" i="0" u="none" baseline="0">
              <a:solidFill>
                <a:srgbClr val="0000FF"/>
              </a:solidFill>
              <a:latin typeface="Calibri"/>
              <a:ea typeface="Calibri"/>
              <a:cs typeface="Calibri"/>
            </a:rPr>
            <a:t>Correlation Coefficient (r) </a:t>
          </a:r>
          <a:r>
            <a:rPr lang="en-US" cap="none" sz="1200" b="0" i="0" u="none" baseline="0">
              <a:solidFill>
                <a:srgbClr val="000000"/>
              </a:solidFill>
              <a:latin typeface="Calibri"/>
              <a:ea typeface="Calibri"/>
              <a:cs typeface="Calibri"/>
            </a:rPr>
            <a:t>is a unit-free measure of the amount of linear association (relationship) between </a:t>
          </a:r>
          <a:r>
            <a:rPr lang="en-US" cap="none" sz="1600" b="1" i="0" u="none" baseline="0">
              <a:solidFill>
                <a:srgbClr val="0000FF"/>
              </a:solidFill>
              <a:latin typeface="Calibri"/>
              <a:ea typeface="Calibri"/>
              <a:cs typeface="Calibri"/>
            </a:rPr>
            <a:t>two quantitative variables</a:t>
          </a:r>
          <a:r>
            <a:rPr lang="en-US" cap="none" sz="1200" b="0" i="0" u="none" baseline="0">
              <a:solidFill>
                <a:srgbClr val="000000"/>
              </a:solidFill>
              <a:latin typeface="Calibri"/>
              <a:ea typeface="Calibri"/>
              <a:cs typeface="Calibri"/>
            </a:rPr>
            <a:t>.   Measurement values range from -1 to +1.   r=0 implies no linear association.  The amount or strength of linear association increases as r departs from 0 moving toward either -1 or +1.  r&gt;0 implies a positive association where one expects the value of one variable to increase if the value of the other increases.   </a:t>
          </a:r>
          <a:r>
            <a:rPr lang="en-US" cap="none" sz="1100" b="0" i="0" u="none" baseline="0">
              <a:solidFill>
                <a:srgbClr val="000000"/>
              </a:solidFill>
              <a:latin typeface="Calibri"/>
              <a:ea typeface="Calibri"/>
              <a:cs typeface="Calibri"/>
            </a:rPr>
            <a:t>r&lt;0 implies a negative association where one expects the value of one variable to decrease if the value of the other increases.    If r=-1 or if r=1, the data are all exactly on a straight line having negative slope for r=-1 and a positive slope for r=1.   Since other measures of correlation exist , the coefficient used in this class and by the text is often called the Pearson Correlation Coefficient.  </a:t>
          </a:r>
          <a:r>
            <a:rPr lang="en-US" cap="none" sz="1100" b="1" i="0" u="none" baseline="0">
              <a:solidFill>
                <a:srgbClr val="000000"/>
              </a:solidFill>
              <a:latin typeface="Calibri"/>
              <a:ea typeface="Calibri"/>
              <a:cs typeface="Calibri"/>
            </a:rPr>
            <a:t>Correlation </a:t>
          </a:r>
          <a:r>
            <a:rPr lang="en-US" cap="none" sz="1200" b="1" i="0" u="none" baseline="0">
              <a:solidFill>
                <a:srgbClr val="000000"/>
              </a:solidFill>
              <a:latin typeface="Calibri"/>
              <a:ea typeface="Calibri"/>
              <a:cs typeface="Calibri"/>
            </a:rPr>
            <a:t>does not </a:t>
          </a:r>
          <a:r>
            <a:rPr lang="en-US" cap="none" sz="1100" b="1" i="0" u="none" baseline="0">
              <a:solidFill>
                <a:srgbClr val="000000"/>
              </a:solidFill>
              <a:latin typeface="Calibri"/>
              <a:ea typeface="Calibri"/>
              <a:cs typeface="Calibri"/>
            </a:rPr>
            <a:t>require designating one variable as the dependent  or response variable, Y, and the other as the independent or explanatory or predictor variable, 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t>
          </a:r>
          <a:r>
            <a:rPr lang="en-US" cap="none" sz="1600" b="1" i="0" u="none" baseline="0">
              <a:solidFill>
                <a:srgbClr val="0000FF"/>
              </a:solidFill>
              <a:latin typeface="Calibri"/>
              <a:ea typeface="Calibri"/>
              <a:cs typeface="Calibri"/>
            </a:rPr>
            <a:t>Linear Regression </a:t>
          </a:r>
          <a:r>
            <a:rPr lang="en-US" cap="none" sz="1100" b="0" i="0" u="none" baseline="0">
              <a:solidFill>
                <a:srgbClr val="000000"/>
              </a:solidFill>
              <a:latin typeface="Calibri"/>
              <a:ea typeface="Calibri"/>
              <a:cs typeface="Calibri"/>
            </a:rPr>
            <a:t>uses the data to estimate the values to define a linear equation to describe the relationship between </a:t>
          </a:r>
          <a:r>
            <a:rPr lang="en-US" cap="none" sz="1600" b="1" i="0" u="none" baseline="0">
              <a:solidFill>
                <a:srgbClr val="0000FF"/>
              </a:solidFill>
              <a:latin typeface="Calibri"/>
              <a:ea typeface="Calibri"/>
              <a:cs typeface="Calibri"/>
            </a:rPr>
            <a:t>a quantitative variable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response variable  or dependent variable or Y variable] </a:t>
          </a:r>
          <a:r>
            <a:rPr lang="en-US" cap="none" sz="1600" b="1" i="0" u="none" baseline="0">
              <a:solidFill>
                <a:srgbClr val="0000FF"/>
              </a:solidFill>
              <a:latin typeface="Calibri"/>
              <a:ea typeface="Calibri"/>
              <a:cs typeface="Calibri"/>
            </a:rPr>
            <a:t>and one or more quantitative variables</a:t>
          </a:r>
          <a:r>
            <a:rPr lang="en-US" cap="none" sz="1100" b="0" i="0" u="none" baseline="0">
              <a:solidFill>
                <a:srgbClr val="000000"/>
              </a:solidFill>
              <a:latin typeface="Calibri"/>
              <a:ea typeface="Calibri"/>
              <a:cs typeface="Calibri"/>
            </a:rPr>
            <a:t>  that are referred to as [predictor, ex</a:t>
          </a:r>
          <a:r>
            <a:rPr lang="en-US" cap="none" sz="1100" b="0" i="0" u="none" baseline="0">
              <a:solidFill>
                <a:srgbClr val="000000"/>
              </a:solidFill>
              <a:latin typeface="Calibri"/>
              <a:ea typeface="Calibri"/>
              <a:cs typeface="Calibri"/>
            </a:rPr>
            <a:t>planatory, independent or X variable(s)].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9</xdr:col>
      <xdr:colOff>419100</xdr:colOff>
      <xdr:row>18</xdr:row>
      <xdr:rowOff>133350</xdr:rowOff>
    </xdr:to>
    <xdr:sp>
      <xdr:nvSpPr>
        <xdr:cNvPr id="1" name="Text 1"/>
        <xdr:cNvSpPr txBox="1">
          <a:spLocks noChangeArrowheads="1"/>
        </xdr:cNvSpPr>
      </xdr:nvSpPr>
      <xdr:spPr>
        <a:xfrm>
          <a:off x="57150" y="47625"/>
          <a:ext cx="5848350" cy="30003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total variability in the dependent or response variable can be partioned into 
</a:t>
          </a:r>
          <a:r>
            <a:rPr lang="en-US" cap="none" sz="1200" b="0" i="0" u="none" baseline="0">
              <a:solidFill>
                <a:srgbClr val="000000"/>
              </a:solidFill>
              <a:latin typeface="Arial"/>
              <a:ea typeface="Arial"/>
              <a:cs typeface="Arial"/>
            </a:rPr>
            <a:t>1. the variability attributable to the regression model (SSR) and
</a:t>
          </a:r>
          <a:r>
            <a:rPr lang="en-US" cap="none" sz="1200" b="0" i="0" u="none" baseline="0">
              <a:solidFill>
                <a:srgbClr val="000000"/>
              </a:solidFill>
              <a:latin typeface="Arial"/>
              <a:ea typeface="Arial"/>
              <a:cs typeface="Arial"/>
            </a:rPr>
            <a:t>2. the unexplained variabilty considered as random error (SSE).
</a:t>
          </a:r>
          <a:r>
            <a:rPr lang="en-US" cap="none" sz="1200" b="1" i="0" u="none" baseline="0">
              <a:solidFill>
                <a:srgbClr val="000000"/>
              </a:solidFill>
              <a:latin typeface="Arial"/>
              <a:ea typeface="Arial"/>
              <a:cs typeface="Arial"/>
            </a:rPr>
            <a:t>SST = SSR + SSE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Based on the assumptions in 18.3,  (page 583,</a:t>
          </a:r>
          <a:r>
            <a:rPr lang="en-US" cap="none" sz="1050" b="0" i="0" u="none" baseline="0">
              <a:solidFill>
                <a:srgbClr val="000000"/>
              </a:solidFill>
              <a:latin typeface="Arial"/>
              <a:ea typeface="Arial"/>
              <a:cs typeface="Arial"/>
            </a:rPr>
            <a:t> 2nd edition or pg. 514, 1st edition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one can test using section 18.4 procedures </a:t>
          </a:r>
          <a:r>
            <a:rPr lang="en-US" cap="none" sz="1200" b="0" i="0" u="none" baseline="0">
              <a:solidFill>
                <a:srgbClr val="000000"/>
              </a:solidFill>
              <a:latin typeface="Arial"/>
              <a:ea typeface="Arial"/>
              <a:cs typeface="Arial"/>
            </a:rPr>
            <a:t>(page 591</a:t>
          </a:r>
          <a:r>
            <a:rPr lang="en-US" cap="none" sz="1000" b="0" i="0" u="none" baseline="0">
              <a:solidFill>
                <a:srgbClr val="000000"/>
              </a:solidFill>
              <a:latin typeface="Arial"/>
              <a:ea typeface="Arial"/>
              <a:cs typeface="Arial"/>
            </a:rPr>
            <a:t>, 2nd edition or pg. 521, 1st edition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equivalent hypotheses below:
</a:t>
          </a:r>
          <a:r>
            <a:rPr lang="en-US" cap="none" sz="1200" b="0" i="0" u="none" baseline="0">
              <a:solidFill>
                <a:srgbClr val="800000"/>
              </a:solidFill>
              <a:latin typeface="Arial"/>
              <a:ea typeface="Arial"/>
              <a:cs typeface="Arial"/>
            </a:rPr>
            <a:t>H</a:t>
          </a:r>
          <a:r>
            <a:rPr lang="en-US" cap="none" sz="1200" b="0" i="0" u="none" baseline="-25000">
              <a:solidFill>
                <a:srgbClr val="800000"/>
              </a:solidFill>
              <a:latin typeface="Arial"/>
              <a:ea typeface="Arial"/>
              <a:cs typeface="Arial"/>
            </a:rPr>
            <a:t>0</a:t>
          </a:r>
          <a:r>
            <a:rPr lang="en-US" cap="none" sz="1200" b="0" i="0" u="none" baseline="0">
              <a:solidFill>
                <a:srgbClr val="800000"/>
              </a:solidFill>
              <a:latin typeface="Arial"/>
              <a:ea typeface="Arial"/>
              <a:cs typeface="Arial"/>
            </a:rPr>
            <a:t>: The Regression Model is of NO real value in predicting Y
</a:t>
          </a:r>
          <a:r>
            <a:rPr lang="en-US" cap="none" sz="1200" b="0" i="0" u="none" baseline="0">
              <a:solidFill>
                <a:srgbClr val="800000"/>
              </a:solidFill>
              <a:latin typeface="Arial"/>
              <a:ea typeface="Arial"/>
              <a:cs typeface="Arial"/>
            </a:rPr>
            <a:t>H</a:t>
          </a:r>
          <a:r>
            <a:rPr lang="en-US" cap="none" sz="1200" b="0" i="0" u="none" baseline="-25000">
              <a:solidFill>
                <a:srgbClr val="800000"/>
              </a:solidFill>
              <a:latin typeface="Arial"/>
              <a:ea typeface="Arial"/>
              <a:cs typeface="Arial"/>
            </a:rPr>
            <a:t>A</a:t>
          </a:r>
          <a:r>
            <a:rPr lang="en-US" cap="none" sz="1200" b="0" i="0" u="none" baseline="0">
              <a:solidFill>
                <a:srgbClr val="800000"/>
              </a:solidFill>
              <a:latin typeface="Arial"/>
              <a:ea typeface="Arial"/>
              <a:cs typeface="Arial"/>
            </a:rPr>
            <a:t>: The Regression Model is of value in predicting Y 
</a:t>
          </a:r>
          <a:r>
            <a:rPr lang="en-US" cap="none" sz="1200" b="0" i="0" u="none" baseline="0">
              <a:solidFill>
                <a:srgbClr val="FF0000"/>
              </a:solidFill>
              <a:latin typeface="Arial"/>
              <a:ea typeface="Arial"/>
              <a:cs typeface="Arial"/>
            </a:rPr>
            <a:t>H</a:t>
          </a:r>
          <a:r>
            <a:rPr lang="en-US" cap="none" sz="1200" b="0" i="0" u="none" baseline="-25000">
              <a:solidFill>
                <a:srgbClr val="FF0000"/>
              </a:solidFill>
              <a:latin typeface="Arial"/>
              <a:ea typeface="Arial"/>
              <a:cs typeface="Arial"/>
            </a:rPr>
            <a:t>0</a:t>
          </a:r>
          <a:r>
            <a:rPr lang="en-US" cap="none" sz="1200" b="0" i="0" u="none" baseline="0">
              <a:solidFill>
                <a:srgbClr val="FF0000"/>
              </a:solidFill>
              <a:latin typeface="Arial"/>
              <a:ea typeface="Arial"/>
              <a:cs typeface="Arial"/>
            </a:rPr>
            <a:t>: There is NO Linear Relationship between Y &amp; the Independent Variable(s)</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H</a:t>
          </a:r>
          <a:r>
            <a:rPr lang="en-US" cap="none" sz="1200" b="0" i="0" u="none" baseline="-25000">
              <a:solidFill>
                <a:srgbClr val="FF0000"/>
              </a:solidFill>
              <a:latin typeface="Arial"/>
              <a:ea typeface="Arial"/>
              <a:cs typeface="Arial"/>
            </a:rPr>
            <a:t>A</a:t>
          </a:r>
          <a:r>
            <a:rPr lang="en-US" cap="none" sz="1200" b="0" i="0" u="none" baseline="0">
              <a:solidFill>
                <a:srgbClr val="FF0000"/>
              </a:solidFill>
              <a:latin typeface="Arial"/>
              <a:ea typeface="Arial"/>
              <a:cs typeface="Arial"/>
            </a:rPr>
            <a:t>: There is a Linear Relationship between Y &amp; the Independent Variable(s)</a:t>
          </a:r>
          <a:r>
            <a:rPr lang="en-US" cap="none" sz="1200" b="0" i="0" u="none" baseline="0">
              <a:solidFill>
                <a:srgbClr val="FF0000"/>
              </a:solidFill>
              <a:latin typeface="Arial"/>
              <a:ea typeface="Arial"/>
              <a:cs typeface="Arial"/>
            </a:rPr>
            <a:t>
</a:t>
          </a:r>
          <a:r>
            <a:rPr lang="en-US" cap="none" sz="1200" b="0" i="0" u="none" baseline="0">
              <a:solidFill>
                <a:srgbClr val="0000FF"/>
              </a:solidFill>
              <a:latin typeface="Arial"/>
              <a:ea typeface="Arial"/>
              <a:cs typeface="Arial"/>
            </a:rPr>
            <a:t>H</a:t>
          </a:r>
          <a:r>
            <a:rPr lang="en-US" cap="none" sz="1200" b="0" i="0" u="none" baseline="-25000">
              <a:solidFill>
                <a:srgbClr val="0000FF"/>
              </a:solidFill>
              <a:latin typeface="Arial"/>
              <a:ea typeface="Arial"/>
              <a:cs typeface="Arial"/>
            </a:rPr>
            <a:t>0</a:t>
          </a:r>
          <a:r>
            <a:rPr lang="en-US" cap="none" sz="1200" b="0" i="0" u="none" baseline="0">
              <a:solidFill>
                <a:srgbClr val="0000FF"/>
              </a:solidFill>
              <a:latin typeface="Arial"/>
              <a:ea typeface="Arial"/>
              <a:cs typeface="Arial"/>
            </a:rPr>
            <a:t>: All phenomenon variable coefficients = 0
</a:t>
          </a:r>
          <a:r>
            <a:rPr lang="en-US" cap="none" sz="1200" b="0" i="0" u="none" baseline="0">
              <a:solidFill>
                <a:srgbClr val="0000FF"/>
              </a:solidFill>
              <a:latin typeface="Arial"/>
              <a:ea typeface="Arial"/>
              <a:cs typeface="Arial"/>
            </a:rPr>
            <a:t>H</a:t>
          </a:r>
          <a:r>
            <a:rPr lang="en-US" cap="none" sz="1200" b="0" i="0" u="none" baseline="-25000">
              <a:solidFill>
                <a:srgbClr val="0000FF"/>
              </a:solidFill>
              <a:latin typeface="Arial"/>
              <a:ea typeface="Arial"/>
              <a:cs typeface="Arial"/>
            </a:rPr>
            <a:t>A</a:t>
          </a:r>
          <a:r>
            <a:rPr lang="en-US" cap="none" sz="1200" b="0" i="0" u="none" baseline="0">
              <a:solidFill>
                <a:srgbClr val="0000FF"/>
              </a:solidFill>
              <a:latin typeface="Arial"/>
              <a:ea typeface="Arial"/>
              <a:cs typeface="Arial"/>
            </a:rPr>
            <a:t>: At least one variable coefficient is not 0
</a:t>
          </a:r>
          <a:r>
            <a:rPr lang="en-US" cap="none" sz="1200" b="1" i="0" u="none" baseline="0">
              <a:solidFill>
                <a:srgbClr val="000000"/>
              </a:solidFill>
              <a:latin typeface="Arial"/>
              <a:ea typeface="Arial"/>
              <a:cs typeface="Arial"/>
            </a:rPr>
            <a:t>H</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1</a:t>
          </a:r>
          <a:r>
            <a:rPr lang="en-US" cap="none" sz="1200" b="1"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2</a:t>
          </a:r>
          <a:r>
            <a:rPr lang="en-US" cap="none" sz="1200" b="1" i="0" u="none" baseline="0">
              <a:solidFill>
                <a:srgbClr val="000000"/>
              </a:solidFill>
              <a:latin typeface="Arial"/>
              <a:ea typeface="Arial"/>
              <a:cs typeface="Arial"/>
            </a:rPr>
            <a:t> = ... =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k</a:t>
          </a:r>
          <a:r>
            <a:rPr lang="en-US" cap="none" sz="1200" b="1" i="0" u="none" baseline="0">
              <a:solidFill>
                <a:srgbClr val="000000"/>
              </a:solidFill>
              <a:latin typeface="Arial"/>
              <a:ea typeface="Arial"/>
              <a:cs typeface="Arial"/>
            </a:rPr>
            <a:t> = 0
</a:t>
          </a:r>
          <a:r>
            <a:rPr lang="en-US" cap="none" sz="1200" b="1" i="0" u="none" baseline="0">
              <a:solidFill>
                <a:srgbClr val="000000"/>
              </a:solidFill>
              <a:latin typeface="Arial"/>
              <a:ea typeface="Arial"/>
              <a:cs typeface="Arial"/>
            </a:rPr>
            <a:t>H</a:t>
          </a:r>
          <a:r>
            <a:rPr lang="en-US" cap="none" sz="1200" b="1" i="0" u="none" baseline="-25000">
              <a:solidFill>
                <a:srgbClr val="000000"/>
              </a:solidFill>
              <a:latin typeface="Arial"/>
              <a:ea typeface="Arial"/>
              <a:cs typeface="Arial"/>
            </a:rPr>
            <a:t>A</a:t>
          </a:r>
          <a:r>
            <a:rPr lang="en-US" cap="none" sz="1200" b="1" i="0" u="none" baseline="0">
              <a:solidFill>
                <a:srgbClr val="000000"/>
              </a:solidFill>
              <a:latin typeface="Arial"/>
              <a:ea typeface="Arial"/>
              <a:cs typeface="Arial"/>
            </a:rPr>
            <a:t>: At least one </a:t>
          </a:r>
          <a:r>
            <a:rPr lang="en-US" cap="none" sz="1200" b="1" i="0" u="none" baseline="0">
              <a:solidFill>
                <a:srgbClr val="000000"/>
              </a:solidFill>
              <a:latin typeface="Arial"/>
              <a:ea typeface="Arial"/>
              <a:cs typeface="Arial"/>
            </a:rPr>
            <a:t>β</a:t>
          </a:r>
          <a:r>
            <a:rPr lang="en-US" cap="none" sz="1200" b="1" i="0" u="none" baseline="0">
              <a:solidFill>
                <a:srgbClr val="000000"/>
              </a:solidFill>
              <a:latin typeface="Arial"/>
              <a:ea typeface="Arial"/>
              <a:cs typeface="Arial"/>
            </a:rPr>
            <a:t> ≠ 0
</a:t>
          </a:r>
          <a:r>
            <a:rPr lang="en-US" cap="none" sz="12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11</xdr:row>
      <xdr:rowOff>161925</xdr:rowOff>
    </xdr:from>
    <xdr:to>
      <xdr:col>8</xdr:col>
      <xdr:colOff>304800</xdr:colOff>
      <xdr:row>14</xdr:row>
      <xdr:rowOff>161925</xdr:rowOff>
    </xdr:to>
    <xdr:sp>
      <xdr:nvSpPr>
        <xdr:cNvPr id="1" name="Text 5"/>
        <xdr:cNvSpPr txBox="1">
          <a:spLocks noChangeArrowheads="1"/>
        </xdr:cNvSpPr>
      </xdr:nvSpPr>
      <xdr:spPr>
        <a:xfrm>
          <a:off x="4152900" y="1971675"/>
          <a:ext cx="1504950" cy="485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FF"/>
              </a:solidFill>
              <a:latin typeface="Arial"/>
              <a:ea typeface="Arial"/>
              <a:cs typeface="Arial"/>
            </a:rPr>
            <a:t>p-value is very small.
</a:t>
          </a:r>
          <a:r>
            <a:rPr lang="en-US" cap="none" sz="1000" b="1" i="0" u="none" baseline="0">
              <a:solidFill>
                <a:srgbClr val="0000FF"/>
              </a:solidFill>
              <a:latin typeface="Arial"/>
              <a:ea typeface="Arial"/>
              <a:cs typeface="Arial"/>
            </a:rPr>
            <a:t>Reject H</a:t>
          </a:r>
          <a:r>
            <a:rPr lang="en-US" cap="none" sz="1000" b="1" i="0" u="none" baseline="-25000">
              <a:solidFill>
                <a:srgbClr val="0000FF"/>
              </a:solidFill>
              <a:latin typeface="Arial"/>
              <a:ea typeface="Arial"/>
              <a:cs typeface="Arial"/>
            </a:rPr>
            <a:t>0</a:t>
          </a:r>
          <a:r>
            <a:rPr lang="en-US" cap="none" sz="1000" b="1"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which can be expressed as below</a:t>
          </a:r>
          <a:r>
            <a:rPr lang="en-US" cap="none" sz="1000" b="1" i="0" u="none" baseline="0">
              <a:solidFill>
                <a:srgbClr val="0000FF"/>
              </a:solidFill>
              <a:latin typeface="Arial"/>
              <a:ea typeface="Arial"/>
              <a:cs typeface="Arial"/>
            </a:rPr>
            <a:t>).</a:t>
          </a:r>
        </a:p>
      </xdr:txBody>
    </xdr:sp>
    <xdr:clientData/>
  </xdr:twoCellAnchor>
  <xdr:twoCellAnchor>
    <xdr:from>
      <xdr:col>3</xdr:col>
      <xdr:colOff>0</xdr:colOff>
      <xdr:row>15</xdr:row>
      <xdr:rowOff>0</xdr:rowOff>
    </xdr:from>
    <xdr:to>
      <xdr:col>12</xdr:col>
      <xdr:colOff>57150</xdr:colOff>
      <xdr:row>28</xdr:row>
      <xdr:rowOff>85725</xdr:rowOff>
    </xdr:to>
    <xdr:sp>
      <xdr:nvSpPr>
        <xdr:cNvPr id="2" name="Text 1"/>
        <xdr:cNvSpPr txBox="1">
          <a:spLocks noChangeArrowheads="1"/>
        </xdr:cNvSpPr>
      </xdr:nvSpPr>
      <xdr:spPr>
        <a:xfrm>
          <a:off x="2305050" y="2466975"/>
          <a:ext cx="5543550" cy="21907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800000"/>
              </a:solidFill>
              <a:latin typeface="Arial"/>
              <a:ea typeface="Arial"/>
              <a:cs typeface="Arial"/>
            </a:rPr>
            <a:t>H</a:t>
          </a:r>
          <a:r>
            <a:rPr lang="en-US" cap="none" sz="1200" b="0" i="0" u="none" baseline="-25000">
              <a:solidFill>
                <a:srgbClr val="800000"/>
              </a:solidFill>
              <a:latin typeface="Arial"/>
              <a:ea typeface="Arial"/>
              <a:cs typeface="Arial"/>
            </a:rPr>
            <a:t>0</a:t>
          </a:r>
          <a:r>
            <a:rPr lang="en-US" cap="none" sz="1200" b="0" i="0" u="none" baseline="0">
              <a:solidFill>
                <a:srgbClr val="800000"/>
              </a:solidFill>
              <a:latin typeface="Arial"/>
              <a:ea typeface="Arial"/>
              <a:cs typeface="Arial"/>
            </a:rPr>
            <a:t>: The Regression Model is of NO real value in predicting Y
</a:t>
          </a:r>
          <a:r>
            <a:rPr lang="en-US" cap="none" sz="1200" b="0" i="0" u="none" baseline="0">
              <a:solidFill>
                <a:srgbClr val="800000"/>
              </a:solidFill>
              <a:latin typeface="Arial"/>
              <a:ea typeface="Arial"/>
              <a:cs typeface="Arial"/>
            </a:rPr>
            <a:t>H</a:t>
          </a:r>
          <a:r>
            <a:rPr lang="en-US" cap="none" sz="1200" b="0" i="0" u="none" baseline="-25000">
              <a:solidFill>
                <a:srgbClr val="800000"/>
              </a:solidFill>
              <a:latin typeface="Arial"/>
              <a:ea typeface="Arial"/>
              <a:cs typeface="Arial"/>
            </a:rPr>
            <a:t>A</a:t>
          </a:r>
          <a:r>
            <a:rPr lang="en-US" cap="none" sz="1200" b="0" i="0" u="none" baseline="0">
              <a:solidFill>
                <a:srgbClr val="800000"/>
              </a:solidFill>
              <a:latin typeface="Arial"/>
              <a:ea typeface="Arial"/>
              <a:cs typeface="Arial"/>
            </a:rPr>
            <a:t>: The Regression Model is of value in predicting Y 
</a:t>
          </a:r>
          <a:r>
            <a:rPr lang="en-US" cap="none" sz="1200" b="0" i="0" u="none" baseline="0">
              <a:solidFill>
                <a:srgbClr val="808080"/>
              </a:solidFill>
              <a:latin typeface="Arial"/>
              <a:ea typeface="Arial"/>
              <a:cs typeface="Arial"/>
            </a:rPr>
            <a:t>or
</a:t>
          </a:r>
          <a:r>
            <a:rPr lang="en-US" cap="none" sz="1200" b="0" i="0" u="none" baseline="0">
              <a:solidFill>
                <a:srgbClr val="FF0000"/>
              </a:solidFill>
              <a:latin typeface="Arial"/>
              <a:ea typeface="Arial"/>
              <a:cs typeface="Arial"/>
            </a:rPr>
            <a:t>H</a:t>
          </a:r>
          <a:r>
            <a:rPr lang="en-US" cap="none" sz="1200" b="0" i="0" u="none" baseline="-25000">
              <a:solidFill>
                <a:srgbClr val="FF0000"/>
              </a:solidFill>
              <a:latin typeface="Arial"/>
              <a:ea typeface="Arial"/>
              <a:cs typeface="Arial"/>
            </a:rPr>
            <a:t>0</a:t>
          </a:r>
          <a:r>
            <a:rPr lang="en-US" cap="none" sz="1200" b="0" i="0" u="none" baseline="0">
              <a:solidFill>
                <a:srgbClr val="FF0000"/>
              </a:solidFill>
              <a:latin typeface="Arial"/>
              <a:ea typeface="Arial"/>
              <a:cs typeface="Arial"/>
            </a:rPr>
            <a:t>: There is NO Linear Relationship between Y &amp; the Independent Variable(s)</a:t>
          </a:r>
          <a:r>
            <a:rPr lang="en-US" cap="none" sz="1200" b="0"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H</a:t>
          </a:r>
          <a:r>
            <a:rPr lang="en-US" cap="none" sz="1200" b="0" i="0" u="none" baseline="-25000">
              <a:solidFill>
                <a:srgbClr val="FF0000"/>
              </a:solidFill>
              <a:latin typeface="Arial"/>
              <a:ea typeface="Arial"/>
              <a:cs typeface="Arial"/>
            </a:rPr>
            <a:t>A</a:t>
          </a:r>
          <a:r>
            <a:rPr lang="en-US" cap="none" sz="1200" b="0" i="0" u="none" baseline="0">
              <a:solidFill>
                <a:srgbClr val="FF0000"/>
              </a:solidFill>
              <a:latin typeface="Arial"/>
              <a:ea typeface="Arial"/>
              <a:cs typeface="Arial"/>
            </a:rPr>
            <a:t>: There is a Linear Relationship between Y &amp; the Independent Variable(s)
</a:t>
          </a:r>
          <a:r>
            <a:rPr lang="en-US" cap="none" sz="1200" b="0" i="0" u="none" baseline="0">
              <a:solidFill>
                <a:srgbClr val="808080"/>
              </a:solidFill>
              <a:latin typeface="Arial"/>
              <a:ea typeface="Arial"/>
              <a:cs typeface="Arial"/>
            </a:rPr>
            <a:t>or</a:t>
          </a:r>
          <a:r>
            <a:rPr lang="en-US" cap="none" sz="1200" b="0" i="0" u="none" baseline="0">
              <a:solidFill>
                <a:srgbClr val="808080"/>
              </a:solidFill>
              <a:latin typeface="Arial"/>
              <a:ea typeface="Arial"/>
              <a:cs typeface="Arial"/>
            </a:rPr>
            <a:t>
</a:t>
          </a:r>
          <a:r>
            <a:rPr lang="en-US" cap="none" sz="1200" b="0" i="0" u="none" baseline="0">
              <a:solidFill>
                <a:srgbClr val="0000FF"/>
              </a:solidFill>
              <a:latin typeface="Arial"/>
              <a:ea typeface="Arial"/>
              <a:cs typeface="Arial"/>
            </a:rPr>
            <a:t>H</a:t>
          </a:r>
          <a:r>
            <a:rPr lang="en-US" cap="none" sz="1200" b="0" i="0" u="none" baseline="-25000">
              <a:solidFill>
                <a:srgbClr val="0000FF"/>
              </a:solidFill>
              <a:latin typeface="Arial"/>
              <a:ea typeface="Arial"/>
              <a:cs typeface="Arial"/>
            </a:rPr>
            <a:t>0</a:t>
          </a:r>
          <a:r>
            <a:rPr lang="en-US" cap="none" sz="1200" b="0" i="0" u="none" baseline="0">
              <a:solidFill>
                <a:srgbClr val="0000FF"/>
              </a:solidFill>
              <a:latin typeface="Arial"/>
              <a:ea typeface="Arial"/>
              <a:cs typeface="Arial"/>
            </a:rPr>
            <a:t>: All phenomenon variable coefficients = 0
</a:t>
          </a:r>
          <a:r>
            <a:rPr lang="en-US" cap="none" sz="1200" b="0" i="0" u="none" baseline="0">
              <a:solidFill>
                <a:srgbClr val="0000FF"/>
              </a:solidFill>
              <a:latin typeface="Arial"/>
              <a:ea typeface="Arial"/>
              <a:cs typeface="Arial"/>
            </a:rPr>
            <a:t>H</a:t>
          </a:r>
          <a:r>
            <a:rPr lang="en-US" cap="none" sz="1200" b="0" i="0" u="none" baseline="-25000">
              <a:solidFill>
                <a:srgbClr val="0000FF"/>
              </a:solidFill>
              <a:latin typeface="Arial"/>
              <a:ea typeface="Arial"/>
              <a:cs typeface="Arial"/>
            </a:rPr>
            <a:t>A</a:t>
          </a:r>
          <a:r>
            <a:rPr lang="en-US" cap="none" sz="1200" b="0" i="0" u="none" baseline="0">
              <a:solidFill>
                <a:srgbClr val="0000FF"/>
              </a:solidFill>
              <a:latin typeface="Arial"/>
              <a:ea typeface="Arial"/>
              <a:cs typeface="Arial"/>
            </a:rPr>
            <a:t>: At least one variable coefficient is not 0
</a:t>
          </a:r>
          <a:r>
            <a:rPr lang="en-US" cap="none" sz="1200" b="0" i="0" u="none" baseline="0">
              <a:solidFill>
                <a:srgbClr val="808080"/>
              </a:solidFill>
              <a:latin typeface="Arial"/>
              <a:ea typeface="Arial"/>
              <a:cs typeface="Arial"/>
            </a:rPr>
            <a:t>or</a:t>
          </a:r>
          <a:r>
            <a:rPr lang="en-US" cap="none" sz="1200" b="0" i="0" u="none" baseline="0">
              <a:solidFill>
                <a:srgbClr val="0000FF"/>
              </a:solidFill>
              <a:latin typeface="Arial"/>
              <a:ea typeface="Arial"/>
              <a:cs typeface="Arial"/>
            </a:rPr>
            <a:t> 
</a:t>
          </a:r>
          <a:r>
            <a:rPr lang="en-US" cap="none" sz="1200" b="1" i="0" u="none" baseline="0">
              <a:solidFill>
                <a:srgbClr val="000000"/>
              </a:solidFill>
              <a:latin typeface="Arial"/>
              <a:ea typeface="Arial"/>
              <a:cs typeface="Arial"/>
            </a:rPr>
            <a:t>H</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1</a:t>
          </a:r>
          <a:r>
            <a:rPr lang="en-US" cap="none" sz="1200" b="1"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2</a:t>
          </a:r>
          <a:r>
            <a:rPr lang="en-US" cap="none" sz="1200" b="1" i="0" u="none" baseline="0">
              <a:solidFill>
                <a:srgbClr val="000000"/>
              </a:solidFill>
              <a:latin typeface="Arial"/>
              <a:ea typeface="Arial"/>
              <a:cs typeface="Arial"/>
            </a:rPr>
            <a:t> = ... = </a:t>
          </a:r>
          <a:r>
            <a:rPr lang="en-US" cap="none" sz="1200" b="1" i="0" u="none" baseline="0">
              <a:solidFill>
                <a:srgbClr val="000000"/>
              </a:solidFill>
              <a:latin typeface="Arial"/>
              <a:ea typeface="Arial"/>
              <a:cs typeface="Arial"/>
            </a:rPr>
            <a:t>β</a:t>
          </a:r>
          <a:r>
            <a:rPr lang="en-US" cap="none" sz="1200" b="1" i="0" u="none" baseline="-25000">
              <a:solidFill>
                <a:srgbClr val="000000"/>
              </a:solidFill>
              <a:latin typeface="Arial"/>
              <a:ea typeface="Arial"/>
              <a:cs typeface="Arial"/>
            </a:rPr>
            <a:t>k</a:t>
          </a:r>
          <a:r>
            <a:rPr lang="en-US" cap="none" sz="1200" b="1" i="0" u="none" baseline="0">
              <a:solidFill>
                <a:srgbClr val="000000"/>
              </a:solidFill>
              <a:latin typeface="Arial"/>
              <a:ea typeface="Arial"/>
              <a:cs typeface="Arial"/>
            </a:rPr>
            <a:t> = 0
</a:t>
          </a:r>
          <a:r>
            <a:rPr lang="en-US" cap="none" sz="1200" b="1" i="0" u="none" baseline="0">
              <a:solidFill>
                <a:srgbClr val="000000"/>
              </a:solidFill>
              <a:latin typeface="Arial"/>
              <a:ea typeface="Arial"/>
              <a:cs typeface="Arial"/>
            </a:rPr>
            <a:t>H</a:t>
          </a:r>
          <a:r>
            <a:rPr lang="en-US" cap="none" sz="1200" b="1" i="0" u="none" baseline="-25000">
              <a:solidFill>
                <a:srgbClr val="000000"/>
              </a:solidFill>
              <a:latin typeface="Arial"/>
              <a:ea typeface="Arial"/>
              <a:cs typeface="Arial"/>
            </a:rPr>
            <a:t>A</a:t>
          </a:r>
          <a:r>
            <a:rPr lang="en-US" cap="none" sz="1200" b="1" i="0" u="none" baseline="0">
              <a:solidFill>
                <a:srgbClr val="000000"/>
              </a:solidFill>
              <a:latin typeface="Arial"/>
              <a:ea typeface="Arial"/>
              <a:cs typeface="Arial"/>
            </a:rPr>
            <a:t>: At least one </a:t>
          </a:r>
          <a:r>
            <a:rPr lang="en-US" cap="none" sz="1200" b="1" i="0" u="none" baseline="0">
              <a:solidFill>
                <a:srgbClr val="000000"/>
              </a:solidFill>
              <a:latin typeface="Arial"/>
              <a:ea typeface="Arial"/>
              <a:cs typeface="Arial"/>
            </a:rPr>
            <a:t>β</a:t>
          </a:r>
          <a:r>
            <a:rPr lang="en-US" cap="none" sz="1200" b="1" i="0" u="none" baseline="0">
              <a:solidFill>
                <a:srgbClr val="000000"/>
              </a:solidFill>
              <a:latin typeface="Arial"/>
              <a:ea typeface="Arial"/>
              <a:cs typeface="Arial"/>
            </a:rPr>
            <a:t> ≠ 0
</a:t>
          </a:r>
          <a:r>
            <a:rPr lang="en-US" cap="none" sz="12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8</xdr:col>
      <xdr:colOff>752475</xdr:colOff>
      <xdr:row>17</xdr:row>
      <xdr:rowOff>85725</xdr:rowOff>
    </xdr:to>
    <xdr:sp>
      <xdr:nvSpPr>
        <xdr:cNvPr id="1" name="Text 1"/>
        <xdr:cNvSpPr txBox="1">
          <a:spLocks noChangeArrowheads="1"/>
        </xdr:cNvSpPr>
      </xdr:nvSpPr>
      <xdr:spPr>
        <a:xfrm>
          <a:off x="0" y="1047750"/>
          <a:ext cx="5438775" cy="1819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The Standard Error of the estimate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is calculated by a software package such as Excel, denoted by SE(b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This is an estimate of the standard deviation of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a:t>
          </a:r>
          <a:r>
            <a:rPr lang="en-US" cap="none" sz="1400" b="0" i="0" u="none" baseline="0">
              <a:solidFill>
                <a:srgbClr val="800000"/>
              </a:solidFill>
              <a:latin typeface="Arial"/>
              <a:ea typeface="Arial"/>
              <a:cs typeface="Arial"/>
            </a:rPr>
            <a:t>Confidence interval for the phenomenon coefficient:
</a:t>
          </a:r>
          <a:r>
            <a:rPr lang="en-US" cap="none" sz="1400" b="0" i="0" u="none" baseline="0">
              <a:solidFill>
                <a:srgbClr val="800000"/>
              </a:solidFill>
              <a:latin typeface="Arial"/>
              <a:ea typeface="Arial"/>
              <a:cs typeface="Arial"/>
            </a:rPr>
            <a:t>b</a:t>
          </a:r>
          <a:r>
            <a:rPr lang="en-US" cap="none" sz="1400" b="0" i="0" u="none" baseline="-25000">
              <a:solidFill>
                <a:srgbClr val="800000"/>
              </a:solidFill>
              <a:latin typeface="Arial"/>
              <a:ea typeface="Arial"/>
              <a:cs typeface="Arial"/>
            </a:rPr>
            <a:t>j</a:t>
          </a:r>
          <a:r>
            <a:rPr lang="en-US" cap="none" sz="1400" b="0" i="0" u="none" baseline="0">
              <a:solidFill>
                <a:srgbClr val="800000"/>
              </a:solidFill>
              <a:latin typeface="Arial"/>
              <a:ea typeface="Arial"/>
              <a:cs typeface="Arial"/>
            </a:rPr>
            <a:t> </a:t>
          </a:r>
          <a:r>
            <a:rPr lang="en-US" cap="none" sz="1400" b="0" i="0" u="sng" baseline="0">
              <a:solidFill>
                <a:srgbClr val="800000"/>
              </a:solidFill>
              <a:latin typeface="Arial"/>
              <a:ea typeface="Arial"/>
              <a:cs typeface="Arial"/>
            </a:rPr>
            <a:t>+</a:t>
          </a:r>
          <a:r>
            <a:rPr lang="en-US" cap="none" sz="1400" b="0" i="0" u="none" baseline="0">
              <a:solidFill>
                <a:srgbClr val="800000"/>
              </a:solidFill>
              <a:latin typeface="Arial"/>
              <a:ea typeface="Arial"/>
              <a:cs typeface="Arial"/>
            </a:rPr>
            <a:t> (t table value) * SE(b</a:t>
          </a:r>
          <a:r>
            <a:rPr lang="en-US" cap="none" sz="1400" b="0" i="0" u="none" baseline="-25000">
              <a:solidFill>
                <a:srgbClr val="800000"/>
              </a:solidFill>
              <a:latin typeface="Arial"/>
              <a:ea typeface="Arial"/>
              <a:cs typeface="Arial"/>
            </a:rPr>
            <a:t>j</a:t>
          </a:r>
          <a:r>
            <a:rPr lang="en-US" cap="none" sz="1400" b="0" i="0" u="none" baseline="0">
              <a:solidFill>
                <a:srgbClr val="800000"/>
              </a:solidFill>
              <a:latin typeface="Arial"/>
              <a:ea typeface="Arial"/>
              <a:cs typeface="Arial"/>
            </a:rPr>
            <a:t>),</a:t>
          </a:r>
          <a:r>
            <a:rPr lang="en-US" cap="none" sz="1400" b="0"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df = df(Error) for the t table
</a:t>
          </a:r>
          <a:r>
            <a:rPr lang="en-US" cap="none" sz="1400" b="0" i="0" u="none" baseline="0">
              <a:solidFill>
                <a:srgbClr val="0000FF"/>
              </a:solidFill>
              <a:latin typeface="Arial"/>
              <a:ea typeface="Arial"/>
              <a:cs typeface="Arial"/>
            </a:rPr>
            <a:t>Excel Regression calculates the 95% confidence interval and one can request another for a different confidence level </a:t>
          </a:r>
          <a:r>
            <a:rPr lang="en-US" cap="none" sz="1400" b="0" i="0" u="none" baseline="0">
              <a:solidFill>
                <a:srgbClr val="800000"/>
              </a:solidFill>
              <a:latin typeface="Arial"/>
              <a:ea typeface="Arial"/>
              <a:cs typeface="Arial"/>
            </a:rPr>
            <a:t>(i.e. 90%)</a:t>
          </a:r>
          <a:r>
            <a:rPr lang="en-US" cap="none" sz="1400" b="0" i="0" u="none" baseline="0">
              <a:solidFill>
                <a:srgbClr val="0000FF"/>
              </a:solidFill>
              <a:latin typeface="Arial"/>
              <a:ea typeface="Arial"/>
              <a:cs typeface="Arial"/>
            </a:rPr>
            <a:t>.</a:t>
          </a:r>
        </a:p>
      </xdr:txBody>
    </xdr:sp>
    <xdr:clientData/>
  </xdr:twoCellAnchor>
  <xdr:twoCellAnchor>
    <xdr:from>
      <xdr:col>0</xdr:col>
      <xdr:colOff>19050</xdr:colOff>
      <xdr:row>0</xdr:row>
      <xdr:rowOff>9525</xdr:rowOff>
    </xdr:from>
    <xdr:to>
      <xdr:col>8</xdr:col>
      <xdr:colOff>771525</xdr:colOff>
      <xdr:row>5</xdr:row>
      <xdr:rowOff>38100</xdr:rowOff>
    </xdr:to>
    <xdr:sp>
      <xdr:nvSpPr>
        <xdr:cNvPr id="2" name="Text Box 6"/>
        <xdr:cNvSpPr txBox="1">
          <a:spLocks noChangeArrowheads="1"/>
        </xdr:cNvSpPr>
      </xdr:nvSpPr>
      <xdr:spPr>
        <a:xfrm>
          <a:off x="19050" y="9525"/>
          <a:ext cx="5438775" cy="8667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1" i="0" u="none" baseline="0">
              <a:solidFill>
                <a:srgbClr val="000000"/>
              </a:solidFill>
              <a:latin typeface="Times New Roman"/>
              <a:ea typeface="Times New Roman"/>
              <a:cs typeface="Times New Roman"/>
            </a:rPr>
            <a:t>b</a:t>
          </a:r>
          <a:r>
            <a:rPr lang="en-US" cap="none" sz="1600" b="1" i="0" u="none" baseline="-25000">
              <a:solidFill>
                <a:srgbClr val="000000"/>
              </a:solidFill>
              <a:latin typeface="Times New Roman"/>
              <a:ea typeface="Times New Roman"/>
              <a:cs typeface="Times New Roman"/>
            </a:rPr>
            <a:t>j</a:t>
          </a:r>
          <a:r>
            <a:rPr lang="en-US" cap="none" sz="16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is the Minimum Variance Unbiased Estimator of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j</a:t>
          </a:r>
          <a:r>
            <a:rPr lang="en-US" cap="none" sz="16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for each j.
</a:t>
          </a:r>
          <a:r>
            <a:rPr lang="en-US" cap="none" sz="1400" b="1" i="0" u="none" baseline="0">
              <a:solidFill>
                <a:srgbClr val="000000"/>
              </a:solidFill>
              <a:latin typeface="Times New Roman"/>
              <a:ea typeface="Times New Roman"/>
              <a:cs typeface="Times New Roman"/>
            </a:rPr>
            <a:t>Section 16.4, (page 500</a:t>
          </a:r>
          <a:r>
            <a:rPr lang="en-US" cap="none" sz="1000" b="0" i="0" u="none" baseline="0">
              <a:solidFill>
                <a:srgbClr val="000000"/>
              </a:solidFill>
              <a:latin typeface="Calibri"/>
              <a:ea typeface="Calibri"/>
              <a:cs typeface="Calibri"/>
            </a:rPr>
            <a:t>, 2nd edition or pg. 444, 1st edition</a:t>
          </a:r>
          <a:r>
            <a:rPr lang="en-US" cap="none" sz="1400" b="1" i="0" u="none" baseline="0">
              <a:solidFill>
                <a:srgbClr val="000000"/>
              </a:solidFill>
              <a:latin typeface="Times New Roman"/>
              <a:ea typeface="Times New Roman"/>
              <a:cs typeface="Times New Roman"/>
            </a:rPr>
            <a:t>) &amp; 
</a:t>
          </a:r>
          <a:r>
            <a:rPr lang="en-US" cap="none" sz="1400" b="1" i="0" u="none" baseline="0">
              <a:solidFill>
                <a:srgbClr val="000000"/>
              </a:solidFill>
              <a:latin typeface="Times New Roman"/>
              <a:ea typeface="Times New Roman"/>
              <a:cs typeface="Times New Roman"/>
            </a:rPr>
            <a:t>Section 18.4, (page 592</a:t>
          </a:r>
          <a:r>
            <a:rPr lang="en-US" cap="none" sz="1000" b="0" i="0" u="none" baseline="0">
              <a:solidFill>
                <a:srgbClr val="000000"/>
              </a:solidFill>
              <a:latin typeface="Calibri"/>
              <a:ea typeface="Calibri"/>
              <a:cs typeface="Calibri"/>
            </a:rPr>
            <a:t>,  2nd edition or pg. 522, 1st edition</a:t>
          </a:r>
          <a:r>
            <a:rPr lang="en-US" cap="none" sz="1400" b="1" i="0" u="none" baseline="0">
              <a:solidFill>
                <a:srgbClr val="000000"/>
              </a:solidFill>
              <a:latin typeface="Times New Roman"/>
              <a:ea typeface="Times New Roman"/>
              <a:cs typeface="Times New Roman"/>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7</xdr:col>
      <xdr:colOff>561975</xdr:colOff>
      <xdr:row>10</xdr:row>
      <xdr:rowOff>104775</xdr:rowOff>
    </xdr:to>
    <xdr:sp>
      <xdr:nvSpPr>
        <xdr:cNvPr id="1" name="Text 2"/>
        <xdr:cNvSpPr txBox="1">
          <a:spLocks noChangeArrowheads="1"/>
        </xdr:cNvSpPr>
      </xdr:nvSpPr>
      <xdr:spPr>
        <a:xfrm>
          <a:off x="38100" y="971550"/>
          <a:ext cx="5286375" cy="752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For the above the Test Statistic = 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 SE(b</a:t>
          </a:r>
          <a:r>
            <a:rPr lang="en-US" cap="none" sz="1400" b="0" i="0" u="none" baseline="-25000">
              <a:solidFill>
                <a:srgbClr val="000000"/>
              </a:solidFill>
              <a:latin typeface="Arial"/>
              <a:ea typeface="Arial"/>
              <a:cs typeface="Arial"/>
            </a:rPr>
            <a:t>j</a:t>
          </a:r>
          <a:r>
            <a:rPr lang="en-US" cap="none" sz="1400" b="0" i="0" u="none" baseline="0">
              <a:solidFill>
                <a:srgbClr val="000000"/>
              </a:solidFill>
              <a:latin typeface="Arial"/>
              <a:ea typeface="Arial"/>
              <a:cs typeface="Arial"/>
            </a:rPr>
            <a:t>) and the distribution for the test of hypothesis is the t distribution with df(Error).
</a:t>
          </a:r>
          <a:r>
            <a:rPr lang="en-US" cap="none" sz="1400" b="0" i="0" u="none" baseline="0">
              <a:solidFill>
                <a:srgbClr val="000000"/>
              </a:solidFill>
              <a:latin typeface="Arial"/>
              <a:ea typeface="Arial"/>
              <a:cs typeface="Arial"/>
            </a:rPr>
            <a:t>Excel Regression calculates a 2 sided p-value for this test.</a:t>
          </a:r>
        </a:p>
      </xdr:txBody>
    </xdr:sp>
    <xdr:clientData/>
  </xdr:twoCellAnchor>
  <xdr:twoCellAnchor>
    <xdr:from>
      <xdr:col>5</xdr:col>
      <xdr:colOff>47625</xdr:colOff>
      <xdr:row>10</xdr:row>
      <xdr:rowOff>142875</xdr:rowOff>
    </xdr:from>
    <xdr:to>
      <xdr:col>8</xdr:col>
      <xdr:colOff>0</xdr:colOff>
      <xdr:row>12</xdr:row>
      <xdr:rowOff>76200</xdr:rowOff>
    </xdr:to>
    <xdr:sp>
      <xdr:nvSpPr>
        <xdr:cNvPr id="2" name="Text 3"/>
        <xdr:cNvSpPr txBox="1">
          <a:spLocks noChangeArrowheads="1"/>
        </xdr:cNvSpPr>
      </xdr:nvSpPr>
      <xdr:spPr>
        <a:xfrm>
          <a:off x="3590925" y="1762125"/>
          <a:ext cx="1781175" cy="266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2 sided p-value</a:t>
          </a:r>
        </a:p>
      </xdr:txBody>
    </xdr:sp>
    <xdr:clientData/>
  </xdr:twoCellAnchor>
  <xdr:twoCellAnchor>
    <xdr:from>
      <xdr:col>0</xdr:col>
      <xdr:colOff>0</xdr:colOff>
      <xdr:row>0</xdr:row>
      <xdr:rowOff>0</xdr:rowOff>
    </xdr:from>
    <xdr:to>
      <xdr:col>5</xdr:col>
      <xdr:colOff>314325</xdr:colOff>
      <xdr:row>5</xdr:row>
      <xdr:rowOff>95250</xdr:rowOff>
    </xdr:to>
    <xdr:sp>
      <xdr:nvSpPr>
        <xdr:cNvPr id="3" name="Text Box 4"/>
        <xdr:cNvSpPr txBox="1">
          <a:spLocks noChangeArrowheads="1"/>
        </xdr:cNvSpPr>
      </xdr:nvSpPr>
      <xdr:spPr>
        <a:xfrm>
          <a:off x="0" y="0"/>
          <a:ext cx="3857625" cy="90487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0" i="0" u="none" baseline="0">
              <a:solidFill>
                <a:srgbClr val="000000"/>
              </a:solidFill>
              <a:latin typeface="Arial"/>
              <a:ea typeface="Arial"/>
              <a:cs typeface="Arial"/>
            </a:rPr>
            <a:t>H</a:t>
          </a:r>
          <a:r>
            <a:rPr lang="en-US" cap="none" sz="1600" b="0" i="0" u="none" baseline="-25000">
              <a:solidFill>
                <a:srgbClr val="000000"/>
              </a:solidFill>
              <a:latin typeface="Arial"/>
              <a:ea typeface="Arial"/>
              <a:cs typeface="Arial"/>
            </a:rPr>
            <a:t>0</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 </a:t>
          </a:r>
          <a:r>
            <a:rPr lang="en-US" cap="none" sz="1600" b="0" i="0" u="none" baseline="0">
              <a:solidFill>
                <a:srgbClr val="000000"/>
              </a:solidFill>
              <a:latin typeface="Arial"/>
              <a:ea typeface="Arial"/>
              <a:cs typeface="Arial"/>
            </a:rPr>
            <a:t>= 0
</a:t>
          </a:r>
          <a:r>
            <a:rPr lang="en-US" cap="none" sz="1200" b="0" i="0" u="none" baseline="0">
              <a:solidFill>
                <a:srgbClr val="000000"/>
              </a:solidFill>
              <a:latin typeface="Arial"/>
              <a:ea typeface="Arial"/>
              <a:cs typeface="Arial"/>
            </a:rPr>
            <a:t>versus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&lt; 0  </a:t>
          </a:r>
          <a:r>
            <a:rPr lang="en-US" cap="none" sz="1000" b="0" i="0" u="none" baseline="0">
              <a:solidFill>
                <a:srgbClr val="000000"/>
              </a:solidFill>
              <a:latin typeface="Arial"/>
              <a:ea typeface="Arial"/>
              <a:cs typeface="Arial"/>
            </a:rPr>
            <a:t>or</a:t>
          </a:r>
          <a:r>
            <a:rPr lang="en-US" cap="none" sz="1600" b="0" i="0" u="none" baseline="0">
              <a:solidFill>
                <a:srgbClr val="000000"/>
              </a:solidFill>
              <a:latin typeface="Arial"/>
              <a:ea typeface="Arial"/>
              <a:cs typeface="Arial"/>
            </a:rPr>
            <a:t>  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 0  </a:t>
          </a:r>
          <a:r>
            <a:rPr lang="en-US" cap="none" sz="1000" b="0" i="0" u="none" baseline="0">
              <a:solidFill>
                <a:srgbClr val="000000"/>
              </a:solidFill>
              <a:latin typeface="Arial"/>
              <a:ea typeface="Arial"/>
              <a:cs typeface="Arial"/>
            </a:rPr>
            <a:t>or</a:t>
          </a:r>
          <a:r>
            <a:rPr lang="en-US" cap="none" sz="1600" b="0" i="0" u="none" baseline="0">
              <a:solidFill>
                <a:srgbClr val="000000"/>
              </a:solidFill>
              <a:latin typeface="Arial"/>
              <a:ea typeface="Arial"/>
              <a:cs typeface="Arial"/>
            </a:rPr>
            <a:t>  H</a:t>
          </a:r>
          <a:r>
            <a:rPr lang="en-US" cap="none" sz="1600" b="0" i="0" u="none" baseline="-25000">
              <a:solidFill>
                <a:srgbClr val="000000"/>
              </a:solidFill>
              <a:latin typeface="Arial"/>
              <a:ea typeface="Arial"/>
              <a:cs typeface="Arial"/>
            </a:rPr>
            <a:t>a</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Arial"/>
              <a:ea typeface="Arial"/>
              <a:cs typeface="Arial"/>
            </a:rPr>
            <a:t>j</a:t>
          </a:r>
          <a:r>
            <a:rPr lang="en-US" cap="none" sz="1600" b="0" i="0" u="none" baseline="0">
              <a:solidFill>
                <a:srgbClr val="000000"/>
              </a:solidFill>
              <a:latin typeface="Arial"/>
              <a:ea typeface="Arial"/>
              <a:cs typeface="Arial"/>
            </a:rPr>
            <a:t> &gt; 0</a:t>
          </a:r>
        </a:p>
      </xdr:txBody>
    </xdr:sp>
    <xdr:clientData/>
  </xdr:twoCellAnchor>
  <xdr:twoCellAnchor>
    <xdr:from>
      <xdr:col>5</xdr:col>
      <xdr:colOff>114300</xdr:colOff>
      <xdr:row>12</xdr:row>
      <xdr:rowOff>133350</xdr:rowOff>
    </xdr:from>
    <xdr:to>
      <xdr:col>11</xdr:col>
      <xdr:colOff>238125</xdr:colOff>
      <xdr:row>23</xdr:row>
      <xdr:rowOff>19050</xdr:rowOff>
    </xdr:to>
    <xdr:sp>
      <xdr:nvSpPr>
        <xdr:cNvPr id="4" name="TextBox 4"/>
        <xdr:cNvSpPr txBox="1">
          <a:spLocks noChangeArrowheads="1"/>
        </xdr:cNvSpPr>
      </xdr:nvSpPr>
      <xdr:spPr>
        <a:xfrm>
          <a:off x="3657600" y="2085975"/>
          <a:ext cx="3781425" cy="1676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Do not use the value of the variable coefficient</a:t>
          </a:r>
          <a:r>
            <a:rPr lang="en-US" cap="none" sz="1100" b="1" i="0" u="none" baseline="0">
              <a:solidFill>
                <a:srgbClr val="FF0000"/>
              </a:solidFill>
              <a:latin typeface="Calibri"/>
              <a:ea typeface="Calibri"/>
              <a:cs typeface="Calibri"/>
            </a:rPr>
            <a:t>s to try to determine which variable has the most significant relationship with the dependent variable Y.   The coefficient values depend on the measurement scale used for the variable.  
</a:t>
          </a:r>
          <a:r>
            <a:rPr lang="en-US" cap="none" sz="1100" b="1" i="0" u="none" baseline="0">
              <a:solidFill>
                <a:srgbClr val="FF0000"/>
              </a:solidFill>
              <a:latin typeface="Calibri"/>
              <a:ea typeface="Calibri"/>
              <a:cs typeface="Calibri"/>
            </a:rPr>
            <a:t>Compare p-values (the smaller the p-value the more significant the relationship) or the absolute value of the Test Statistic or t-Stat </a:t>
          </a:r>
          <a:r>
            <a:rPr lang="en-US" cap="none" sz="1100" b="1" i="0" u="none" baseline="0">
              <a:solidFill>
                <a:srgbClr val="FF0000"/>
              </a:solidFill>
              <a:latin typeface="Calibri"/>
              <a:ea typeface="Calibri"/>
              <a:cs typeface="Calibri"/>
            </a:rPr>
            <a:t>(the larger the absolute value of the t-Stat the more significant the relationship).</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11</xdr:col>
      <xdr:colOff>0</xdr:colOff>
      <xdr:row>49</xdr:row>
      <xdr:rowOff>57150</xdr:rowOff>
    </xdr:to>
    <xdr:sp>
      <xdr:nvSpPr>
        <xdr:cNvPr id="1" name="Text 1"/>
        <xdr:cNvSpPr txBox="1">
          <a:spLocks noChangeArrowheads="1"/>
        </xdr:cNvSpPr>
      </xdr:nvSpPr>
      <xdr:spPr>
        <a:xfrm>
          <a:off x="0" y="28575"/>
          <a:ext cx="6705600" cy="796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Multicollinearity (collinearity)</a:t>
          </a:r>
          <a:r>
            <a:rPr lang="en-US" cap="none" sz="1200" b="0" i="0" u="none" baseline="0">
              <a:solidFill>
                <a:srgbClr val="000000"/>
              </a:solidFill>
              <a:latin typeface="Arial"/>
              <a:ea typeface="Arial"/>
              <a:cs typeface="Arial"/>
            </a:rPr>
            <a:t> occurs when two or more independent (predictor) variables are linearly related.  This linear relationship between predictor variables causes the X'X matrix used to calculate the parameter coefficient estimates and standard errors to be ill-conditioned, which allows for estimates that are not consistent with what would be expected for the phenomenon being modeled.   Note that collinearity can only exist when there are multiple predictor variables, hence it is also referred to as multicollinearity.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Section 19.5; </a:t>
          </a:r>
          <a:r>
            <a:rPr lang="en-US" cap="none" sz="1200" b="1" i="0" u="none" baseline="0">
              <a:solidFill>
                <a:srgbClr val="000000"/>
              </a:solidFill>
              <a:latin typeface="Arial"/>
              <a:ea typeface="Arial"/>
              <a:cs typeface="Arial"/>
            </a:rPr>
            <a:t>page 641</a:t>
          </a:r>
          <a:r>
            <a:rPr lang="en-US" cap="none" sz="1000" b="1" i="0" u="none" baseline="0">
              <a:solidFill>
                <a:srgbClr val="000000"/>
              </a:solidFill>
              <a:latin typeface="Arial"/>
              <a:ea typeface="Arial"/>
              <a:cs typeface="Arial"/>
            </a:rPr>
            <a:t>,  2nd edition </a:t>
          </a:r>
          <a:r>
            <a:rPr lang="en-US" cap="none" sz="1000" b="0" i="0" u="none" baseline="0">
              <a:solidFill>
                <a:srgbClr val="000000"/>
              </a:solidFill>
              <a:latin typeface="Arial"/>
              <a:ea typeface="Arial"/>
              <a:cs typeface="Arial"/>
            </a:rPr>
            <a:t>or </a:t>
          </a:r>
          <a:r>
            <a:rPr lang="en-US" cap="none" sz="1000" b="0" i="0" u="none" baseline="0">
              <a:solidFill>
                <a:srgbClr val="008000"/>
              </a:solidFill>
              <a:latin typeface="Arial"/>
              <a:ea typeface="Arial"/>
              <a:cs typeface="Arial"/>
            </a:rPr>
            <a:t>pg. 567, 1st edition</a:t>
          </a:r>
          <a:r>
            <a:rPr lang="en-US" cap="none" sz="1000" b="1"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When multicollinearity </a:t>
          </a:r>
          <a:r>
            <a:rPr lang="en-US" cap="none" sz="1400" b="1" i="0" u="none" baseline="0">
              <a:solidFill>
                <a:srgbClr val="000000"/>
              </a:solidFill>
              <a:latin typeface="Arial"/>
              <a:ea typeface="Arial"/>
              <a:cs typeface="Arial"/>
            </a:rPr>
            <a:t>(collinearity)</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is present then one may observe:
</a:t>
          </a:r>
          <a:r>
            <a:rPr lang="en-US" cap="none" sz="1400" b="1" i="0" u="none" baseline="0">
              <a:solidFill>
                <a:srgbClr val="0000FF"/>
              </a:solidFill>
              <a:latin typeface="Arial"/>
              <a:ea typeface="Arial"/>
              <a:cs typeface="Arial"/>
            </a:rPr>
            <a:t>1. Coefficient estimates that have values very different from expected. 
</a:t>
          </a:r>
          <a:r>
            <a:rPr lang="en-US" cap="none" sz="1200" b="0" i="0" u="none" baseline="0">
              <a:solidFill>
                <a:srgbClr val="000000"/>
              </a:solidFill>
              <a:latin typeface="Arial"/>
              <a:ea typeface="Arial"/>
              <a:cs typeface="Arial"/>
            </a:rPr>
            <a:t>    (It may be negative when expected to be positive and vice-versa)
</a:t>
          </a:r>
          <a:r>
            <a:rPr lang="en-US" cap="none" sz="1400" b="1" i="0" u="none" baseline="0">
              <a:solidFill>
                <a:srgbClr val="0000FF"/>
              </a:solidFill>
              <a:latin typeface="Arial"/>
              <a:ea typeface="Arial"/>
              <a:cs typeface="Arial"/>
            </a:rPr>
            <a:t>2. Coefficient estimates that  have large variability as other predictor variables are introduced or removed in the model. 
</a:t>
          </a:r>
          <a:r>
            <a:rPr lang="en-US" cap="none" sz="1400" b="1" i="0" u="none" baseline="0">
              <a:solidFill>
                <a:srgbClr val="0000FF"/>
              </a:solidFill>
              <a:latin typeface="Arial"/>
              <a:ea typeface="Arial"/>
              <a:cs typeface="Arial"/>
            </a:rPr>
            <a:t>3.  Coefficient estimates that are not significant when logic indicates that it should be significant.
</a:t>
          </a:r>
          <a:r>
            <a:rPr lang="en-US" cap="none" sz="1400" b="1" i="0" u="none" baseline="0">
              <a:solidFill>
                <a:srgbClr val="993300"/>
              </a:solidFill>
              <a:latin typeface="Arial"/>
              <a:ea typeface="Arial"/>
              <a:cs typeface="Arial"/>
            </a:rPr>
            <a:t>
</a:t>
          </a:r>
          <a:r>
            <a:rPr lang="en-US" cap="none" sz="1200" b="1" i="0" u="none" baseline="0">
              <a:solidFill>
                <a:srgbClr val="993300"/>
              </a:solidFill>
              <a:latin typeface="Arial"/>
              <a:ea typeface="Arial"/>
              <a:cs typeface="Arial"/>
            </a:rPr>
            <a:t>The Sharpe text discusses VIF, Variance Inflation Factor, as a statistic that is used to indicate the degree of collinearity associated with the predictors in a model.   </a:t>
          </a:r>
          <a:r>
            <a:rPr lang="en-US" cap="none" sz="1200" b="1" i="0" u="none" baseline="0">
              <a:solidFill>
                <a:srgbClr val="993300"/>
              </a:solidFill>
              <a:latin typeface="Arial"/>
              <a:ea typeface="Arial"/>
              <a:cs typeface="Arial"/>
            </a:rPr>
            <a:t>VIF measures the degree to which the interrelatedness of the variable with other predictor variables inflates the variance of the estimated regression coefficient for that variable.  </a:t>
          </a:r>
          <a:r>
            <a:rPr lang="en-US" cap="none" sz="1200" b="1" i="0" u="none" baseline="0">
              <a:solidFill>
                <a:srgbClr val="993300"/>
              </a:solidFill>
              <a:latin typeface="Arial"/>
              <a:ea typeface="Arial"/>
              <a:cs typeface="Arial"/>
            </a:rPr>
            <a:t> </a:t>
          </a:r>
          <a:r>
            <a:rPr lang="en-US" cap="none" sz="1200" b="1" i="0" u="none" baseline="0">
              <a:solidFill>
                <a:srgbClr val="993300"/>
              </a:solidFill>
              <a:latin typeface="Arial"/>
              <a:ea typeface="Arial"/>
              <a:cs typeface="Arial"/>
            </a:rPr>
            <a:t>There are no statistical tests to test for multicollinearity using the VIF measure.  VIF=1 is ideal and many authors use VIF=10 as a suggested upper limit for indicting a definite multicollinearity problem for an individual variable (VIF=10 inflates the Standard Error by 3.16).  Some would consider VIF=4 (doubling the Standard Error) as a minimum for indicated a possible multicollinearity problem.   
</a:t>
          </a:r>
          <a:r>
            <a:rPr lang="en-US" cap="none" sz="1200" b="1" i="0" u="none" baseline="0">
              <a:solidFill>
                <a:srgbClr val="000000"/>
              </a:solidFill>
              <a:latin typeface="Arial"/>
              <a:ea typeface="Arial"/>
              <a:cs typeface="Arial"/>
            </a:rPr>
            <a:t>VIF guideline: </a:t>
          </a:r>
          <a:r>
            <a:rPr lang="en-US" cap="none" sz="1200" b="1" i="0" u="none" baseline="0">
              <a:solidFill>
                <a:srgbClr val="0000FF"/>
              </a:solidFill>
              <a:latin typeface="Arial"/>
              <a:ea typeface="Arial"/>
              <a:cs typeface="Arial"/>
            </a:rPr>
            <a:t>VIF ≥ 10, definite indicator of multicollinearity 
</a:t>
          </a:r>
          <a:r>
            <a:rPr lang="en-US" cap="none" sz="1200" b="1" i="0" u="none" baseline="0">
              <a:solidFill>
                <a:srgbClr val="0000FF"/>
              </a:solidFill>
              <a:latin typeface="Arial"/>
              <a:ea typeface="Arial"/>
              <a:cs typeface="Arial"/>
            </a:rPr>
            <a:t>4 ≤ VIF &lt; 10, moderate indicator of multicollinearity
</a:t>
          </a:r>
          <a:r>
            <a:rPr lang="en-US" cap="none" sz="1100" b="0" i="0" u="none" baseline="0">
              <a:solidFill>
                <a:srgbClr val="000000"/>
              </a:solidFill>
              <a:latin typeface="Calibri"/>
              <a:ea typeface="Calibri"/>
              <a:cs typeface="Calibri"/>
            </a:rPr>
            <a:t>Information source:  </a:t>
          </a:r>
          <a:r>
            <a:rPr lang="en-US" cap="none" sz="1100" b="1" i="1" u="none" baseline="0">
              <a:solidFill>
                <a:srgbClr val="000000"/>
              </a:solidFill>
              <a:latin typeface="Calibri"/>
              <a:ea typeface="Calibri"/>
              <a:cs typeface="Calibri"/>
            </a:rPr>
            <a:t>Regression Diagnostics: Identifying Influential Data and Sources of Collinearity</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(1980) by Belsley, Kuh &amp; Welch
</a:t>
          </a:r>
          <a:r>
            <a:rPr lang="en-US" cap="none" sz="1400" b="1" i="1" u="none" baseline="0">
              <a:solidFill>
                <a:srgbClr val="000000"/>
              </a:solidFill>
              <a:latin typeface="Arial"/>
              <a:ea typeface="Arial"/>
              <a:cs typeface="Arial"/>
            </a:rPr>
            <a:t>Excel does not calculate the VIF statistic in its regression procedure. 
</a:t>
          </a:r>
          <a:r>
            <a:rPr lang="en-US" cap="none" sz="1400" b="1" i="0" u="none" baseline="0">
              <a:solidFill>
                <a:srgbClr val="993300"/>
              </a:solidFill>
              <a:latin typeface="Arial"/>
              <a:ea typeface="Arial"/>
              <a:cs typeface="Arial"/>
            </a:rPr>
            <a:t>
</a:t>
          </a:r>
          <a:r>
            <a:rPr lang="en-US" cap="none" sz="1200" b="1" i="0" u="none" baseline="0">
              <a:solidFill>
                <a:srgbClr val="993300"/>
              </a:solidFill>
              <a:latin typeface="Arial"/>
              <a:ea typeface="Arial"/>
              <a:cs typeface="Arial"/>
            </a:rPr>
            <a:t>To check for potential multicollinearity </a:t>
          </a:r>
          <a:r>
            <a:rPr lang="en-US" cap="none" sz="1400" b="1" i="0" u="none" baseline="0">
              <a:solidFill>
                <a:srgbClr val="993300"/>
              </a:solidFill>
              <a:latin typeface="Arial"/>
              <a:ea typeface="Arial"/>
              <a:cs typeface="Arial"/>
            </a:rPr>
            <a:t>use the CORRELATION procedure to calculate an array with all of the correlations between the predictor  (independent) variables</a:t>
          </a:r>
          <a:r>
            <a:rPr lang="en-US" cap="none" sz="1200" b="1" i="0" u="none" baseline="0">
              <a:solidFill>
                <a:srgbClr val="993300"/>
              </a:solidFill>
              <a:latin typeface="Arial"/>
              <a:ea typeface="Arial"/>
              <a:cs typeface="Arial"/>
            </a:rPr>
            <a:t>.  If these variables are truly independent of each other then these correlations should be low.  </a:t>
          </a:r>
          <a:r>
            <a:rPr lang="en-US" cap="none" sz="1400" b="1" i="0" u="none" baseline="0">
              <a:solidFill>
                <a:srgbClr val="993300"/>
              </a:solidFill>
              <a:latin typeface="Arial"/>
              <a:ea typeface="Arial"/>
              <a:cs typeface="Arial"/>
            </a:rPr>
            <a:t>Look for variables with a high correlation with another variable or variables that are moderately correlated with multiple other variables.   
</a:t>
          </a:r>
          <a:r>
            <a:rPr lang="en-US" cap="none" sz="1400" b="1" i="0" u="none" baseline="0">
              <a:solidFill>
                <a:srgbClr val="993300"/>
              </a:solidFill>
              <a:latin typeface="Arial"/>
              <a:ea typeface="Arial"/>
              <a:cs typeface="Arial"/>
            </a:rPr>
            <a:t>For a suspected variable (j) you can calculate the VIF</a:t>
          </a:r>
          <a:r>
            <a:rPr lang="en-US" cap="none" sz="1400" b="1" i="0" u="none" baseline="-25000">
              <a:solidFill>
                <a:srgbClr val="993300"/>
              </a:solidFill>
              <a:latin typeface="Arial"/>
              <a:ea typeface="Arial"/>
              <a:cs typeface="Arial"/>
            </a:rPr>
            <a:t>j</a:t>
          </a:r>
          <a:r>
            <a:rPr lang="en-US" cap="none" sz="1400" b="1" i="0" u="none" baseline="0">
              <a:solidFill>
                <a:srgbClr val="993300"/>
              </a:solidFill>
              <a:latin typeface="Arial"/>
              <a:ea typeface="Arial"/>
              <a:cs typeface="Arial"/>
            </a:rPr>
            <a:t>, by first obtaining an R</a:t>
          </a:r>
          <a:r>
            <a:rPr lang="en-US" cap="none" sz="1400" b="1" i="0" u="none" baseline="-25000">
              <a:solidFill>
                <a:srgbClr val="993300"/>
              </a:solidFill>
              <a:latin typeface="Arial"/>
              <a:ea typeface="Arial"/>
              <a:cs typeface="Arial"/>
            </a:rPr>
            <a:t>j</a:t>
          </a:r>
          <a:r>
            <a:rPr lang="en-US" cap="none" sz="1400" b="1" i="0" u="none" baseline="30000">
              <a:solidFill>
                <a:srgbClr val="993300"/>
              </a:solidFill>
              <a:latin typeface="Arial"/>
              <a:ea typeface="Arial"/>
              <a:cs typeface="Arial"/>
            </a:rPr>
            <a:t>2</a:t>
          </a:r>
          <a:r>
            <a:rPr lang="en-US" cap="none" sz="1400" b="1" i="0" u="none" baseline="0">
              <a:solidFill>
                <a:srgbClr val="993300"/>
              </a:solidFill>
              <a:latin typeface="Arial"/>
              <a:ea typeface="Arial"/>
              <a:cs typeface="Arial"/>
            </a:rPr>
            <a:t> letting it be Y and the other independents be X in a regression, then VIF</a:t>
          </a:r>
          <a:r>
            <a:rPr lang="en-US" cap="none" sz="1400" b="1" i="0" u="none" baseline="-25000">
              <a:solidFill>
                <a:srgbClr val="993300"/>
              </a:solidFill>
              <a:latin typeface="Arial"/>
              <a:ea typeface="Arial"/>
              <a:cs typeface="Arial"/>
            </a:rPr>
            <a:t>j</a:t>
          </a:r>
          <a:r>
            <a:rPr lang="en-US" cap="none" sz="1400" b="1" i="0" u="none" baseline="0">
              <a:solidFill>
                <a:srgbClr val="993300"/>
              </a:solidFill>
              <a:latin typeface="Arial"/>
              <a:ea typeface="Arial"/>
              <a:cs typeface="Arial"/>
            </a:rPr>
            <a:t> = 1 / (1-R</a:t>
          </a:r>
          <a:r>
            <a:rPr lang="en-US" cap="none" sz="1400" b="1" i="0" u="none" baseline="-25000">
              <a:solidFill>
                <a:srgbClr val="993300"/>
              </a:solidFill>
              <a:latin typeface="Arial"/>
              <a:ea typeface="Arial"/>
              <a:cs typeface="Arial"/>
            </a:rPr>
            <a:t>j</a:t>
          </a:r>
          <a:r>
            <a:rPr lang="en-US" cap="none" sz="1400" b="1" i="0" u="none" baseline="30000">
              <a:solidFill>
                <a:srgbClr val="993300"/>
              </a:solidFill>
              <a:latin typeface="Arial"/>
              <a:ea typeface="Arial"/>
              <a:cs typeface="Arial"/>
            </a:rPr>
            <a:t>2</a:t>
          </a:r>
          <a:r>
            <a:rPr lang="en-US" cap="none" sz="1400" b="1" i="0" u="none" baseline="0">
              <a:solidFill>
                <a:srgbClr val="9933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9</xdr:col>
      <xdr:colOff>171450</xdr:colOff>
      <xdr:row>15</xdr:row>
      <xdr:rowOff>38100</xdr:rowOff>
    </xdr:to>
    <xdr:sp>
      <xdr:nvSpPr>
        <xdr:cNvPr id="1" name="Text 1"/>
        <xdr:cNvSpPr txBox="1">
          <a:spLocks noChangeArrowheads="1"/>
        </xdr:cNvSpPr>
      </xdr:nvSpPr>
      <xdr:spPr>
        <a:xfrm>
          <a:off x="57150" y="19050"/>
          <a:ext cx="5600700" cy="2447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FF"/>
              </a:solidFill>
              <a:latin typeface="Arial"/>
              <a:ea typeface="Arial"/>
              <a:cs typeface="Arial"/>
            </a:rPr>
            <a:t>Assumptions for Inferences in Multiple Linear Regression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The specified regression model has the correct form
</a:t>
          </a:r>
          <a:r>
            <a:rPr lang="en-US" cap="none" sz="1200" b="0" i="0" u="none" baseline="0">
              <a:solidFill>
                <a:srgbClr val="000000"/>
              </a:solidFill>
              <a:latin typeface="Arial"/>
              <a:ea typeface="Arial"/>
              <a:cs typeface="Arial"/>
            </a:rPr>
            <a:t>2. The error variance is constant
</a:t>
          </a:r>
          <a:r>
            <a:rPr lang="en-US" cap="none" sz="1200" b="0" i="0" u="none" baseline="0">
              <a:solidFill>
                <a:srgbClr val="000000"/>
              </a:solidFill>
              <a:latin typeface="Arial"/>
              <a:ea typeface="Arial"/>
              <a:cs typeface="Arial"/>
            </a:rPr>
            <a:t>3. Random errors are independent and normally distributed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Violations of these assumptions can be generally be detected by examining the plots of residuals. </a:t>
          </a:r>
          <a:r>
            <a:rPr lang="en-US" cap="none" sz="1200" b="1" i="0" u="none" baseline="0">
              <a:solidFill>
                <a:srgbClr val="000000"/>
              </a:solidFill>
              <a:latin typeface="Arial"/>
              <a:ea typeface="Arial"/>
              <a:cs typeface="Arial"/>
            </a:rPr>
            <a:t> </a:t>
          </a:r>
          <a:r>
            <a:rPr lang="en-US" cap="none" sz="1200" b="1" i="0" u="none" baseline="0">
              <a:solidFill>
                <a:srgbClr val="FF00FF"/>
              </a:solidFill>
              <a:latin typeface="Arial"/>
              <a:ea typeface="Arial"/>
              <a:cs typeface="Arial"/>
            </a:rPr>
            <a:t>If the residuals exhibit any definite pattern then this indicates a possible violation of one or more assumptions.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8000"/>
              </a:solidFill>
              <a:latin typeface="Arial"/>
              <a:ea typeface="Arial"/>
              <a:cs typeface="Arial"/>
            </a:rPr>
            <a:t>Note that the coefficient estimates are still unbiased least squares estimates of population coefficient values if there is a violation of the assumptions 2 or  3 above</a:t>
          </a:r>
          <a:r>
            <a:rPr lang="en-US" cap="none" sz="12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14</xdr:col>
      <xdr:colOff>38100</xdr:colOff>
      <xdr:row>9</xdr:row>
      <xdr:rowOff>114300</xdr:rowOff>
    </xdr:to>
    <xdr:sp>
      <xdr:nvSpPr>
        <xdr:cNvPr id="1" name="Text 1"/>
        <xdr:cNvSpPr txBox="1">
          <a:spLocks noChangeArrowheads="1"/>
        </xdr:cNvSpPr>
      </xdr:nvSpPr>
      <xdr:spPr>
        <a:xfrm>
          <a:off x="19050" y="28575"/>
          <a:ext cx="6667500" cy="15430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 qualitative predictor variable can be expressed by one or more </a:t>
          </a:r>
          <a:r>
            <a:rPr lang="en-US" cap="none" sz="1200" b="1" i="0" u="none" baseline="0">
              <a:solidFill>
                <a:srgbClr val="000000"/>
              </a:solidFill>
              <a:latin typeface="Arial"/>
              <a:ea typeface="Arial"/>
              <a:cs typeface="Arial"/>
            </a:rPr>
            <a:t>indicator</a:t>
          </a:r>
          <a:r>
            <a:rPr lang="en-US" cap="none" sz="1200" b="0" i="0" u="none" baseline="0">
              <a:solidFill>
                <a:srgbClr val="000000"/>
              </a:solidFill>
              <a:latin typeface="Arial"/>
              <a:ea typeface="Arial"/>
              <a:cs typeface="Arial"/>
            </a:rPr>
            <a:t> or </a:t>
          </a:r>
          <a:r>
            <a:rPr lang="en-US" cap="none" sz="1200" b="1" i="0" u="none" baseline="0">
              <a:solidFill>
                <a:srgbClr val="000000"/>
              </a:solidFill>
              <a:latin typeface="Arial"/>
              <a:ea typeface="Arial"/>
              <a:cs typeface="Arial"/>
            </a:rPr>
            <a:t>dummy </a:t>
          </a:r>
          <a:r>
            <a:rPr lang="en-US" cap="none" sz="1200" b="0" i="0" u="none" baseline="0">
              <a:solidFill>
                <a:srgbClr val="000000"/>
              </a:solidFill>
              <a:latin typeface="Arial"/>
              <a:ea typeface="Arial"/>
              <a:cs typeface="Arial"/>
            </a:rPr>
            <a:t>variables (Section 19.1, page 620 2nd edition).  </a:t>
          </a:r>
          <a:r>
            <a:rPr lang="en-US" cap="none" sz="1200" b="0" i="0" u="none" baseline="0">
              <a:solidFill>
                <a:srgbClr val="0000FF"/>
              </a:solidFill>
              <a:latin typeface="Arial"/>
              <a:ea typeface="Arial"/>
              <a:cs typeface="Arial"/>
            </a:rPr>
            <a:t>If C is the number of categories for the qualitative variable then C-1 dummy variables are required to describe the qualitative variable.</a:t>
          </a:r>
          <a:r>
            <a:rPr lang="en-US" cap="none" sz="1200" b="0" i="0" u="none" baseline="0">
              <a:solidFill>
                <a:srgbClr val="000000"/>
              </a:solidFill>
              <a:latin typeface="Arial"/>
              <a:ea typeface="Arial"/>
              <a:cs typeface="Arial"/>
            </a:rPr>
            <a:t>
</a:t>
          </a:r>
          <a:r>
            <a:rPr lang="en-US" cap="none" sz="1200" b="1" i="0" u="none" baseline="0">
              <a:solidFill>
                <a:srgbClr val="FF00FF"/>
              </a:solidFill>
              <a:latin typeface="Arial"/>
              <a:ea typeface="Arial"/>
              <a:cs typeface="Arial"/>
            </a:rPr>
            <a:t>A dummy variable takes on the values of either 0 or 1</a:t>
          </a:r>
          <a:r>
            <a:rPr lang="en-US" cap="none" sz="1200" b="0" i="0" u="none" baseline="0">
              <a:solidFill>
                <a:srgbClr val="000000"/>
              </a:solidFill>
              <a:latin typeface="Arial"/>
              <a:ea typeface="Arial"/>
              <a:cs typeface="Arial"/>
            </a:rPr>
            <a:t>.  To describe the sex of an individual a dummy variable entitled FEMALE would have the value of 1 for a female and a value of 0 for a male.  To describe the class for undergraduate students, there are 4 categories (freshman, sophomore, junior &amp; senior), one would use 3 dummy variables.  One category is selected as the reference category and one dummy is created for each of the other categories.   See below.</a:t>
          </a:r>
        </a:p>
      </xdr:txBody>
    </xdr:sp>
    <xdr:clientData/>
  </xdr:twoCellAnchor>
  <xdr:twoCellAnchor>
    <xdr:from>
      <xdr:col>0</xdr:col>
      <xdr:colOff>0</xdr:colOff>
      <xdr:row>19</xdr:row>
      <xdr:rowOff>66675</xdr:rowOff>
    </xdr:from>
    <xdr:to>
      <xdr:col>13</xdr:col>
      <xdr:colOff>533400</xdr:colOff>
      <xdr:row>30</xdr:row>
      <xdr:rowOff>142875</xdr:rowOff>
    </xdr:to>
    <xdr:sp>
      <xdr:nvSpPr>
        <xdr:cNvPr id="2" name="TextBox 2"/>
        <xdr:cNvSpPr txBox="1">
          <a:spLocks noChangeArrowheads="1"/>
        </xdr:cNvSpPr>
      </xdr:nvSpPr>
      <xdr:spPr>
        <a:xfrm>
          <a:off x="0" y="3143250"/>
          <a:ext cx="6572250" cy="1857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The coefficients for the dummy variables indicate how far  the category represented by the variable is above or below the reference category</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at  the origin</a:t>
          </a:r>
          <a:r>
            <a:rPr lang="en-US" cap="none" sz="1200" b="0" i="0" u="none" baseline="0">
              <a:solidFill>
                <a:srgbClr val="000000"/>
              </a:solidFill>
              <a:latin typeface="Times New Roman"/>
              <a:ea typeface="Times New Roman"/>
              <a:cs typeface="Times New Roman"/>
            </a:rPr>
            <a:t>.  The coefficient for a dummy variable effectively adjusts the model intercept up or down depending on the value of the dummy variable coefficient.  
</a:t>
          </a:r>
          <a:r>
            <a:rPr lang="en-US" cap="none" sz="1400" b="1" i="0" u="none" baseline="0">
              <a:solidFill>
                <a:srgbClr val="0000FF"/>
              </a:solidFill>
              <a:latin typeface="Times New Roman"/>
              <a:ea typeface="Times New Roman"/>
              <a:cs typeface="Times New Roman"/>
            </a:rPr>
            <a:t>The  model can also use an interaction term or terms to allow the  coefficient or slope of a quantitative variable to be different for different categories represented by the dummy variable(s)</a:t>
          </a:r>
          <a:r>
            <a:rPr lang="en-US" cap="none" sz="1400" b="0" i="0" u="none" baseline="0">
              <a:solidFill>
                <a:srgbClr val="0000FF"/>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[Section 19.2, page 624 2nd edition</a:t>
          </a:r>
          <a:r>
            <a:rPr lang="en-US" cap="none" sz="1200" b="0" i="0" u="none" baseline="0">
              <a:solidFill>
                <a:srgbClr val="0000FF"/>
              </a:solidFill>
              <a:latin typeface="Times New Roman"/>
              <a:ea typeface="Times New Roman"/>
              <a:cs typeface="Times New Roman"/>
            </a:rPr>
            <a:t>].  An interaction variable is created by multiplying two variables together to create a new variable.   If one of these variables is a dummy variable then the model will use the coefficient of this interaction term to adjust the slope or coefficent of the quantitative variable to be different for the category represented by this dummy variable.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66675</xdr:rowOff>
    </xdr:from>
    <xdr:to>
      <xdr:col>9</xdr:col>
      <xdr:colOff>28575</xdr:colOff>
      <xdr:row>22</xdr:row>
      <xdr:rowOff>152400</xdr:rowOff>
    </xdr:to>
    <xdr:graphicFrame>
      <xdr:nvGraphicFramePr>
        <xdr:cNvPr id="1" name="Chart 3"/>
        <xdr:cNvGraphicFramePr/>
      </xdr:nvGraphicFramePr>
      <xdr:xfrm>
        <a:off x="57150" y="228600"/>
        <a:ext cx="6096000" cy="35433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9525</xdr:rowOff>
    </xdr:from>
    <xdr:to>
      <xdr:col>2</xdr:col>
      <xdr:colOff>457200</xdr:colOff>
      <xdr:row>19</xdr:row>
      <xdr:rowOff>85725</xdr:rowOff>
    </xdr:to>
    <xdr:pic>
      <xdr:nvPicPr>
        <xdr:cNvPr id="1" name="Picture 1"/>
        <xdr:cNvPicPr preferRelativeResize="1">
          <a:picLocks noChangeAspect="1"/>
        </xdr:cNvPicPr>
      </xdr:nvPicPr>
      <xdr:blipFill>
        <a:blip r:embed="rId1"/>
        <a:srcRect l="40545" t="64967" r="33332" b="28025"/>
        <a:stretch>
          <a:fillRect/>
        </a:stretch>
      </xdr:blipFill>
      <xdr:spPr>
        <a:xfrm>
          <a:off x="9525" y="2724150"/>
          <a:ext cx="2428875" cy="581025"/>
        </a:xfrm>
        <a:prstGeom prst="rect">
          <a:avLst/>
        </a:prstGeom>
        <a:noFill/>
        <a:ln w="9525" cmpd="sng">
          <a:noFill/>
        </a:ln>
      </xdr:spPr>
    </xdr:pic>
    <xdr:clientData/>
  </xdr:twoCellAnchor>
  <xdr:twoCellAnchor editAs="oneCell">
    <xdr:from>
      <xdr:col>3</xdr:col>
      <xdr:colOff>752475</xdr:colOff>
      <xdr:row>17</xdr:row>
      <xdr:rowOff>19050</xdr:rowOff>
    </xdr:from>
    <xdr:to>
      <xdr:col>8</xdr:col>
      <xdr:colOff>161925</xdr:colOff>
      <xdr:row>21</xdr:row>
      <xdr:rowOff>142875</xdr:rowOff>
    </xdr:to>
    <xdr:pic>
      <xdr:nvPicPr>
        <xdr:cNvPr id="2" name="Picture 2"/>
        <xdr:cNvPicPr preferRelativeResize="1">
          <a:picLocks noChangeAspect="1"/>
        </xdr:cNvPicPr>
      </xdr:nvPicPr>
      <xdr:blipFill>
        <a:blip r:embed="rId2"/>
        <a:srcRect l="39744" t="52441" r="33332" b="40763"/>
        <a:stretch>
          <a:fillRect/>
        </a:stretch>
      </xdr:blipFill>
      <xdr:spPr>
        <a:xfrm>
          <a:off x="3619500" y="2914650"/>
          <a:ext cx="3162300" cy="771525"/>
        </a:xfrm>
        <a:prstGeom prst="rect">
          <a:avLst/>
        </a:prstGeom>
        <a:noFill/>
        <a:ln w="9525" cmpd="sng">
          <a:noFill/>
        </a:ln>
      </xdr:spPr>
    </xdr:pic>
    <xdr:clientData/>
  </xdr:twoCellAnchor>
  <xdr:twoCellAnchor>
    <xdr:from>
      <xdr:col>0</xdr:col>
      <xdr:colOff>38100</xdr:colOff>
      <xdr:row>0</xdr:row>
      <xdr:rowOff>38100</xdr:rowOff>
    </xdr:from>
    <xdr:to>
      <xdr:col>10</xdr:col>
      <xdr:colOff>57150</xdr:colOff>
      <xdr:row>6</xdr:row>
      <xdr:rowOff>114300</xdr:rowOff>
    </xdr:to>
    <xdr:sp>
      <xdr:nvSpPr>
        <xdr:cNvPr id="3" name="TextBox 3"/>
        <xdr:cNvSpPr txBox="1">
          <a:spLocks noChangeArrowheads="1"/>
        </xdr:cNvSpPr>
      </xdr:nvSpPr>
      <xdr:spPr>
        <a:xfrm>
          <a:off x="38100" y="38100"/>
          <a:ext cx="8181975"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Confidence Intervals</a:t>
          </a:r>
          <a:r>
            <a:rPr lang="en-US" cap="none" sz="1100" b="0" i="0" u="none" baseline="0">
              <a:solidFill>
                <a:srgbClr val="000000"/>
              </a:solidFill>
              <a:latin typeface="Calibri"/>
              <a:ea typeface="Calibri"/>
              <a:cs typeface="Calibri"/>
            </a:rPr>
            <a:t> for  the response Y given a value of the predictor X ( I prefer using x</a:t>
          </a:r>
          <a:r>
            <a:rPr lang="en-US" cap="none" sz="1100" b="0" i="0" u="none" baseline="-2500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 as the given value while the text uses x</a:t>
          </a:r>
          <a:r>
            <a:rPr lang="en-US" cap="none" sz="1100" b="0" i="0" u="none" baseline="-25000">
              <a:solidFill>
                <a:srgbClr val="000000"/>
              </a:solidFill>
              <a:latin typeface="Calibri"/>
              <a:ea typeface="Calibri"/>
              <a:cs typeface="Calibri"/>
            </a:rPr>
            <a:t>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is important to note the difference between finding a confidence interval for </a:t>
          </a:r>
          <a:r>
            <a:rPr lang="en-US" cap="none" sz="1100" b="1" i="0" u="none" baseline="0">
              <a:solidFill>
                <a:srgbClr val="008000"/>
              </a:solidFill>
              <a:latin typeface="Calibri"/>
              <a:ea typeface="Calibri"/>
              <a:cs typeface="Calibri"/>
            </a:rPr>
            <a:t>the mean value of Y also referred to as the expected value of y, E(Y|X)</a:t>
          </a:r>
          <a:r>
            <a:rPr lang="en-US" cap="none" sz="1100" b="0" i="0" u="none" baseline="0">
              <a:solidFill>
                <a:srgbClr val="000000"/>
              </a:solidFill>
              <a:latin typeface="Calibri"/>
              <a:ea typeface="Calibri"/>
              <a:cs typeface="Calibri"/>
            </a:rPr>
            <a:t>, and finding a confidence interval for </a:t>
          </a:r>
          <a:r>
            <a:rPr lang="en-US" cap="none" sz="1100" b="1" i="0" u="none" baseline="0">
              <a:solidFill>
                <a:srgbClr val="0000FF"/>
              </a:solidFill>
              <a:latin typeface="Calibri"/>
              <a:ea typeface="Calibri"/>
              <a:cs typeface="Calibri"/>
            </a:rPr>
            <a:t>an individual value of Y given the value of X</a:t>
          </a:r>
          <a:r>
            <a:rPr lang="en-US" cap="none" sz="1100" b="0" i="0" u="none" baseline="0">
              <a:solidFill>
                <a:srgbClr val="000000"/>
              </a:solidFill>
              <a:latin typeface="Calibri"/>
              <a:ea typeface="Calibri"/>
              <a:cs typeface="Calibri"/>
            </a:rPr>
            <a:t>.    Y^(X) is used as the center of each interval, however   the standard erro r is different as shown below.</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0.62675</cdr:x>
      <cdr:y>0.0115</cdr:y>
    </cdr:from>
    <cdr:to>
      <cdr:x>0.9965</cdr:x>
      <cdr:y>0.10825</cdr:y>
    </cdr:to>
    <cdr:sp>
      <cdr:nvSpPr>
        <cdr:cNvPr id="1" name="Text Box 1"/>
        <cdr:cNvSpPr txBox="1">
          <a:spLocks noChangeArrowheads="1"/>
        </cdr:cNvSpPr>
      </cdr:nvSpPr>
      <cdr:spPr>
        <a:xfrm>
          <a:off x="4257675" y="47625"/>
          <a:ext cx="2514600" cy="428625"/>
        </a:xfrm>
        <a:prstGeom prst="rect">
          <a:avLst/>
        </a:prstGeom>
        <a:noFill/>
        <a:ln w="1" cmpd="sng">
          <a:noFill/>
        </a:ln>
      </cdr:spPr>
      <cdr:txBody>
        <a:bodyPr vertOverflow="clip" wrap="square" lIns="27432" tIns="27432" rIns="27432" bIns="27432" anchor="ctr"/>
        <a:p>
          <a:pPr algn="ctr">
            <a:defRPr/>
          </a:pPr>
          <a:r>
            <a:rPr lang="en-US" cap="none" sz="1125" b="1" i="0" u="none" baseline="0">
              <a:solidFill>
                <a:srgbClr val="000000"/>
              </a:solidFill>
              <a:latin typeface="Arial"/>
              <a:ea typeface="Arial"/>
              <a:cs typeface="Arial"/>
            </a:rPr>
            <a:t>95% Confidence Intervals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xdr:row>
      <xdr:rowOff>161925</xdr:rowOff>
    </xdr:from>
    <xdr:ext cx="190500" cy="314325"/>
    <xdr:sp>
      <xdr:nvSpPr>
        <xdr:cNvPr id="1" name="TextBox 1"/>
        <xdr:cNvSpPr txBox="1">
          <a:spLocks noChangeArrowheads="1"/>
        </xdr:cNvSpPr>
      </xdr:nvSpPr>
      <xdr:spPr>
        <a:xfrm>
          <a:off x="1685925" y="781050"/>
          <a:ext cx="190500" cy="314325"/>
        </a:xfrm>
        <a:prstGeom prst="rect">
          <a:avLst/>
        </a:prstGeom>
        <a:noFill/>
        <a:ln w="9525" cmpd="sng">
          <a:noFill/>
        </a:ln>
      </xdr:spPr>
      <xdr:txBody>
        <a:bodyPr vertOverflow="clip" wrap="square"/>
        <a:p>
          <a:pPr algn="l">
            <a:defRPr/>
          </a:pPr>
          <a:r>
            <a:rPr lang="en-US" cap="none" sz="1400" b="1" i="0" u="none" baseline="0">
              <a:solidFill>
                <a:srgbClr val="000000"/>
              </a:solidFill>
              <a:latin typeface="Cambria Math"/>
              <a:ea typeface="Cambria Math"/>
              <a:cs typeface="Cambria Math"/>
            </a:rPr>
            <a:t>X</a:t>
          </a:r>
          <a:r>
            <a:rPr lang="en-US" cap="none" sz="1400" b="1" i="0" u="none" baseline="0">
              <a:solidFill>
                <a:srgbClr val="000000"/>
              </a:solidFill>
              <a:latin typeface="Cambria Math"/>
              <a:ea typeface="Cambria Math"/>
              <a:cs typeface="Cambria Math"/>
            </a:rPr>
            <a:t> ̅</a:t>
          </a:r>
        </a:p>
      </xdr:txBody>
    </xdr:sp>
    <xdr:clientData/>
  </xdr:oneCellAnchor>
  <xdr:oneCellAnchor>
    <xdr:from>
      <xdr:col>2</xdr:col>
      <xdr:colOff>371475</xdr:colOff>
      <xdr:row>5</xdr:row>
      <xdr:rowOff>257175</xdr:rowOff>
    </xdr:from>
    <xdr:ext cx="266700" cy="314325"/>
    <xdr:sp>
      <xdr:nvSpPr>
        <xdr:cNvPr id="2" name="TextBox 2"/>
        <xdr:cNvSpPr txBox="1">
          <a:spLocks noChangeArrowheads="1"/>
        </xdr:cNvSpPr>
      </xdr:nvSpPr>
      <xdr:spPr>
        <a:xfrm>
          <a:off x="1676400" y="1314450"/>
          <a:ext cx="266700"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Cambria Math"/>
              <a:ea typeface="Cambria Math"/>
              <a:cs typeface="Cambria Math"/>
            </a:rPr>
            <a:t>(</a:t>
          </a:r>
          <a:r>
            <a:rPr lang="en-US" cap="none" sz="1400" b="1" i="0" u="none" baseline="0">
              <a:solidFill>
                <a:srgbClr val="000000"/>
              </a:solidFill>
              <a:latin typeface="Cambria Math"/>
              <a:ea typeface="Cambria Math"/>
              <a:cs typeface="Cambria Math"/>
            </a:rPr>
            <a:t>Y </a:t>
          </a:r>
          <a:r>
            <a:rPr lang="en-US" cap="none" sz="1400" b="1" i="0" u="none" baseline="0">
              <a:solidFill>
                <a:srgbClr val="000000"/>
              </a:solidFill>
              <a:latin typeface="Cambria Math"/>
              <a:ea typeface="Cambria Math"/>
              <a:cs typeface="Cambria Math"/>
            </a:rPr>
            <a:t>)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457200</xdr:colOff>
      <xdr:row>29</xdr:row>
      <xdr:rowOff>57150</xdr:rowOff>
    </xdr:to>
    <xdr:graphicFrame>
      <xdr:nvGraphicFramePr>
        <xdr:cNvPr id="1" name="Chart 3"/>
        <xdr:cNvGraphicFramePr/>
      </xdr:nvGraphicFramePr>
      <xdr:xfrm>
        <a:off x="0" y="361950"/>
        <a:ext cx="6800850" cy="44767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0.864</cdr:y>
    </cdr:from>
    <cdr:to>
      <cdr:x>1</cdr:x>
      <cdr:y>1</cdr:y>
    </cdr:to>
    <cdr:sp>
      <cdr:nvSpPr>
        <cdr:cNvPr id="1" name="TextBox 1"/>
        <cdr:cNvSpPr txBox="1">
          <a:spLocks noChangeArrowheads="1"/>
        </cdr:cNvSpPr>
      </cdr:nvSpPr>
      <cdr:spPr>
        <a:xfrm>
          <a:off x="161925" y="1238250"/>
          <a:ext cx="44481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FF"/>
              </a:solidFill>
              <a:latin typeface="Calibri"/>
              <a:ea typeface="Calibri"/>
              <a:cs typeface="Calibri"/>
            </a:rPr>
            <a:t>-3            -2            -1              0             1              2             3              4              5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0</xdr:rowOff>
    </xdr:from>
    <xdr:to>
      <xdr:col>8</xdr:col>
      <xdr:colOff>428625</xdr:colOff>
      <xdr:row>8</xdr:row>
      <xdr:rowOff>142875</xdr:rowOff>
    </xdr:to>
    <xdr:graphicFrame>
      <xdr:nvGraphicFramePr>
        <xdr:cNvPr id="1" name="Chart 1"/>
        <xdr:cNvGraphicFramePr/>
      </xdr:nvGraphicFramePr>
      <xdr:xfrm>
        <a:off x="1438275" y="0"/>
        <a:ext cx="4562475" cy="14382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638175</xdr:colOff>
      <xdr:row>0</xdr:row>
      <xdr:rowOff>0</xdr:rowOff>
    </xdr:from>
    <xdr:to>
      <xdr:col>12</xdr:col>
      <xdr:colOff>314325</xdr:colOff>
      <xdr:row>11</xdr:row>
      <xdr:rowOff>142875</xdr:rowOff>
    </xdr:to>
    <xdr:pic>
      <xdr:nvPicPr>
        <xdr:cNvPr id="2" name="Picture 2"/>
        <xdr:cNvPicPr preferRelativeResize="1">
          <a:picLocks noChangeAspect="1"/>
        </xdr:cNvPicPr>
      </xdr:nvPicPr>
      <xdr:blipFill>
        <a:blip r:embed="rId2"/>
        <a:srcRect r="26498" b="42968"/>
        <a:stretch>
          <a:fillRect/>
        </a:stretch>
      </xdr:blipFill>
      <xdr:spPr>
        <a:xfrm>
          <a:off x="6210300" y="0"/>
          <a:ext cx="2543175" cy="1943100"/>
        </a:xfrm>
        <a:prstGeom prst="rect">
          <a:avLst/>
        </a:prstGeom>
        <a:noFill/>
        <a:ln w="9525" cmpd="sng">
          <a:noFill/>
        </a:ln>
      </xdr:spPr>
    </xdr:pic>
    <xdr:clientData/>
  </xdr:twoCellAnchor>
  <xdr:twoCellAnchor>
    <xdr:from>
      <xdr:col>5</xdr:col>
      <xdr:colOff>28575</xdr:colOff>
      <xdr:row>0</xdr:row>
      <xdr:rowOff>66675</xdr:rowOff>
    </xdr:from>
    <xdr:to>
      <xdr:col>5</xdr:col>
      <xdr:colOff>47625</xdr:colOff>
      <xdr:row>7</xdr:row>
      <xdr:rowOff>95250</xdr:rowOff>
    </xdr:to>
    <xdr:sp>
      <xdr:nvSpPr>
        <xdr:cNvPr id="3" name="Straight Connector 4"/>
        <xdr:cNvSpPr>
          <a:spLocks/>
        </xdr:cNvSpPr>
      </xdr:nvSpPr>
      <xdr:spPr>
        <a:xfrm rot="16200000" flipV="1">
          <a:off x="3314700" y="66675"/>
          <a:ext cx="19050" cy="1162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0.864</cdr:y>
    </cdr:from>
    <cdr:to>
      <cdr:x>1</cdr:x>
      <cdr:y>1</cdr:y>
    </cdr:to>
    <cdr:sp>
      <cdr:nvSpPr>
        <cdr:cNvPr id="1" name="TextBox 1"/>
        <cdr:cNvSpPr txBox="1">
          <a:spLocks noChangeArrowheads="1"/>
        </cdr:cNvSpPr>
      </cdr:nvSpPr>
      <cdr:spPr>
        <a:xfrm>
          <a:off x="161925" y="1238250"/>
          <a:ext cx="4429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FF6600"/>
              </a:solidFill>
              <a:latin typeface="Calibri"/>
              <a:ea typeface="Calibri"/>
              <a:cs typeface="Calibri"/>
            </a:rPr>
            <a:t>-3            -2            -1              0             1              2             3              4              5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0</xdr:rowOff>
    </xdr:from>
    <xdr:to>
      <xdr:col>8</xdr:col>
      <xdr:colOff>428625</xdr:colOff>
      <xdr:row>8</xdr:row>
      <xdr:rowOff>142875</xdr:rowOff>
    </xdr:to>
    <xdr:graphicFrame>
      <xdr:nvGraphicFramePr>
        <xdr:cNvPr id="1" name="Chart 1"/>
        <xdr:cNvGraphicFramePr/>
      </xdr:nvGraphicFramePr>
      <xdr:xfrm>
        <a:off x="1438275" y="0"/>
        <a:ext cx="4543425" cy="1438275"/>
      </xdr:xfrm>
      <a:graphic>
        <a:graphicData uri="http://schemas.openxmlformats.org/drawingml/2006/chart">
          <c:chart xmlns:c="http://schemas.openxmlformats.org/drawingml/2006/chart" r:id="rId1"/>
        </a:graphicData>
      </a:graphic>
    </xdr:graphicFrame>
    <xdr:clientData/>
  </xdr:twoCellAnchor>
  <xdr:twoCellAnchor>
    <xdr:from>
      <xdr:col>5</xdr:col>
      <xdr:colOff>28575</xdr:colOff>
      <xdr:row>0</xdr:row>
      <xdr:rowOff>66675</xdr:rowOff>
    </xdr:from>
    <xdr:to>
      <xdr:col>5</xdr:col>
      <xdr:colOff>47625</xdr:colOff>
      <xdr:row>7</xdr:row>
      <xdr:rowOff>95250</xdr:rowOff>
    </xdr:to>
    <xdr:sp>
      <xdr:nvSpPr>
        <xdr:cNvPr id="2" name="Straight Connector 3"/>
        <xdr:cNvSpPr>
          <a:spLocks/>
        </xdr:cNvSpPr>
      </xdr:nvSpPr>
      <xdr:spPr>
        <a:xfrm rot="16200000" flipV="1">
          <a:off x="3314700" y="66675"/>
          <a:ext cx="19050" cy="1162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476250</xdr:colOff>
      <xdr:row>0</xdr:row>
      <xdr:rowOff>0</xdr:rowOff>
    </xdr:from>
    <xdr:to>
      <xdr:col>12</xdr:col>
      <xdr:colOff>38100</xdr:colOff>
      <xdr:row>10</xdr:row>
      <xdr:rowOff>142875</xdr:rowOff>
    </xdr:to>
    <xdr:pic>
      <xdr:nvPicPr>
        <xdr:cNvPr id="3" name="Picture 4"/>
        <xdr:cNvPicPr preferRelativeResize="1">
          <a:picLocks noChangeAspect="1"/>
        </xdr:cNvPicPr>
      </xdr:nvPicPr>
      <xdr:blipFill>
        <a:blip r:embed="rId2"/>
        <a:srcRect r="25721" b="45675"/>
        <a:stretch>
          <a:fillRect/>
        </a:stretch>
      </xdr:blipFill>
      <xdr:spPr>
        <a:xfrm>
          <a:off x="6029325" y="0"/>
          <a:ext cx="2743200" cy="1781175"/>
        </a:xfrm>
        <a:prstGeom prst="rect">
          <a:avLst/>
        </a:prstGeom>
        <a:noFill/>
        <a:ln w="1" cmpd="sng">
          <a:noFill/>
        </a:ln>
      </xdr:spPr>
    </xdr:pic>
    <xdr:clientData/>
  </xdr:twoCellAnchor>
  <xdr:twoCellAnchor>
    <xdr:from>
      <xdr:col>0</xdr:col>
      <xdr:colOff>38100</xdr:colOff>
      <xdr:row>10</xdr:row>
      <xdr:rowOff>0</xdr:rowOff>
    </xdr:from>
    <xdr:to>
      <xdr:col>3</xdr:col>
      <xdr:colOff>895350</xdr:colOff>
      <xdr:row>12</xdr:row>
      <xdr:rowOff>152400</xdr:rowOff>
    </xdr:to>
    <xdr:sp>
      <xdr:nvSpPr>
        <xdr:cNvPr id="4" name="TextBox 5"/>
        <xdr:cNvSpPr txBox="1">
          <a:spLocks noChangeArrowheads="1"/>
        </xdr:cNvSpPr>
      </xdr:nvSpPr>
      <xdr:spPr>
        <a:xfrm>
          <a:off x="38100" y="1638300"/>
          <a:ext cx="222885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6600"/>
              </a:solidFill>
              <a:latin typeface="Calibri"/>
              <a:ea typeface="Calibri"/>
              <a:cs typeface="Calibri"/>
            </a:rPr>
            <a:t>Transform the date</a:t>
          </a:r>
          <a:r>
            <a:rPr lang="en-US" cap="none" sz="1100" b="0" i="0" u="none" baseline="0">
              <a:solidFill>
                <a:srgbClr val="FF6600"/>
              </a:solidFill>
              <a:latin typeface="Calibri"/>
              <a:ea typeface="Calibri"/>
              <a:cs typeface="Calibri"/>
            </a:rPr>
            <a:t> so x=3 is on the y axis for the transformed data.</a:t>
          </a:r>
        </a:p>
      </xdr:txBody>
    </xdr:sp>
    <xdr:clientData/>
  </xdr:twoCellAnchor>
  <xdr:twoCellAnchor>
    <xdr:from>
      <xdr:col>3</xdr:col>
      <xdr:colOff>876300</xdr:colOff>
      <xdr:row>28</xdr:row>
      <xdr:rowOff>19050</xdr:rowOff>
    </xdr:from>
    <xdr:to>
      <xdr:col>4</xdr:col>
      <xdr:colOff>28575</xdr:colOff>
      <xdr:row>29</xdr:row>
      <xdr:rowOff>9525</xdr:rowOff>
    </xdr:to>
    <xdr:sp>
      <xdr:nvSpPr>
        <xdr:cNvPr id="5" name="Straight Arrow Connector 7"/>
        <xdr:cNvSpPr>
          <a:spLocks/>
        </xdr:cNvSpPr>
      </xdr:nvSpPr>
      <xdr:spPr>
        <a:xfrm rot="5400000">
          <a:off x="2247900" y="4705350"/>
          <a:ext cx="57150" cy="152400"/>
        </a:xfrm>
        <a:prstGeom prst="straightConnector1">
          <a:avLst/>
        </a:prstGeom>
        <a:noFill/>
        <a:ln w="19050" cmpd="sng">
          <a:solidFill>
            <a:srgbClr val="00B05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0</xdr:row>
      <xdr:rowOff>0</xdr:rowOff>
    </xdr:from>
    <xdr:to>
      <xdr:col>11</xdr:col>
      <xdr:colOff>352425</xdr:colOff>
      <xdr:row>9</xdr:row>
      <xdr:rowOff>85725</xdr:rowOff>
    </xdr:to>
    <xdr:pic>
      <xdr:nvPicPr>
        <xdr:cNvPr id="1" name="Picture 1"/>
        <xdr:cNvPicPr preferRelativeResize="1">
          <a:picLocks noChangeAspect="1"/>
        </xdr:cNvPicPr>
      </xdr:nvPicPr>
      <xdr:blipFill>
        <a:blip r:embed="rId1"/>
        <a:srcRect r="24760" b="44595"/>
        <a:stretch>
          <a:fillRect/>
        </a:stretch>
      </xdr:blipFill>
      <xdr:spPr>
        <a:xfrm>
          <a:off x="4638675" y="0"/>
          <a:ext cx="2400300" cy="1571625"/>
        </a:xfrm>
        <a:prstGeom prst="rect">
          <a:avLst/>
        </a:prstGeom>
        <a:noFill/>
        <a:ln w="1" cmpd="sng">
          <a:noFill/>
        </a:ln>
      </xdr:spPr>
    </xdr:pic>
    <xdr:clientData/>
  </xdr:twoCellAnchor>
  <xdr:twoCellAnchor>
    <xdr:from>
      <xdr:col>0</xdr:col>
      <xdr:colOff>85725</xdr:colOff>
      <xdr:row>9</xdr:row>
      <xdr:rowOff>57150</xdr:rowOff>
    </xdr:from>
    <xdr:to>
      <xdr:col>5</xdr:col>
      <xdr:colOff>581025</xdr:colOff>
      <xdr:row>10</xdr:row>
      <xdr:rowOff>142875</xdr:rowOff>
    </xdr:to>
    <xdr:sp>
      <xdr:nvSpPr>
        <xdr:cNvPr id="2" name="TextBox 2"/>
        <xdr:cNvSpPr txBox="1">
          <a:spLocks noChangeArrowheads="1"/>
        </xdr:cNvSpPr>
      </xdr:nvSpPr>
      <xdr:spPr>
        <a:xfrm>
          <a:off x="85725" y="1543050"/>
          <a:ext cx="2514600"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Find the Y^ for X1=3 &amp; X2=20.</a:t>
          </a:r>
        </a:p>
      </xdr:txBody>
    </xdr:sp>
    <xdr:clientData/>
  </xdr:twoCellAnchor>
  <xdr:twoCellAnchor>
    <xdr:from>
      <xdr:col>0</xdr:col>
      <xdr:colOff>114300</xdr:colOff>
      <xdr:row>12</xdr:row>
      <xdr:rowOff>38100</xdr:rowOff>
    </xdr:from>
    <xdr:to>
      <xdr:col>5</xdr:col>
      <xdr:colOff>561975</xdr:colOff>
      <xdr:row>15</xdr:row>
      <xdr:rowOff>142875</xdr:rowOff>
    </xdr:to>
    <xdr:sp>
      <xdr:nvSpPr>
        <xdr:cNvPr id="3" name="TextBox 3"/>
        <xdr:cNvSpPr txBox="1">
          <a:spLocks noChangeArrowheads="1"/>
        </xdr:cNvSpPr>
      </xdr:nvSpPr>
      <xdr:spPr>
        <a:xfrm>
          <a:off x="114300" y="2028825"/>
          <a:ext cx="24669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Use Transformed X1 &amp; X2 values to find 90% Confidence Interval</a:t>
          </a:r>
          <a:r>
            <a:rPr lang="en-US" cap="none" sz="1100" b="0" i="0" u="none" baseline="0">
              <a:solidFill>
                <a:srgbClr val="000000"/>
              </a:solidFill>
              <a:latin typeface="Calibri"/>
              <a:ea typeface="Calibri"/>
              <a:cs typeface="Calibri"/>
            </a:rPr>
            <a:t> for the Mean of Y when X1=3 &amp; X2=20.</a:t>
          </a:r>
        </a:p>
      </xdr:txBody>
    </xdr:sp>
    <xdr:clientData/>
  </xdr:twoCellAnchor>
  <xdr:twoCellAnchor editAs="oneCell">
    <xdr:from>
      <xdr:col>0</xdr:col>
      <xdr:colOff>9525</xdr:colOff>
      <xdr:row>15</xdr:row>
      <xdr:rowOff>152400</xdr:rowOff>
    </xdr:from>
    <xdr:to>
      <xdr:col>5</xdr:col>
      <xdr:colOff>523875</xdr:colOff>
      <xdr:row>26</xdr:row>
      <xdr:rowOff>0</xdr:rowOff>
    </xdr:to>
    <xdr:pic>
      <xdr:nvPicPr>
        <xdr:cNvPr id="4" name="Picture 5"/>
        <xdr:cNvPicPr preferRelativeResize="1">
          <a:picLocks noChangeAspect="1"/>
        </xdr:cNvPicPr>
      </xdr:nvPicPr>
      <xdr:blipFill>
        <a:blip r:embed="rId2"/>
        <a:srcRect r="25480" b="45405"/>
        <a:stretch>
          <a:fillRect/>
        </a:stretch>
      </xdr:blipFill>
      <xdr:spPr>
        <a:xfrm>
          <a:off x="9525" y="2647950"/>
          <a:ext cx="2533650" cy="1647825"/>
        </a:xfrm>
        <a:prstGeom prst="rect">
          <a:avLst/>
        </a:prstGeom>
        <a:noFill/>
        <a:ln w="1" cmpd="sng">
          <a:noFill/>
        </a:ln>
      </xdr:spPr>
    </xdr:pic>
    <xdr:clientData/>
  </xdr:twoCellAnchor>
  <xdr:twoCellAnchor>
    <xdr:from>
      <xdr:col>6</xdr:col>
      <xdr:colOff>0</xdr:colOff>
      <xdr:row>11</xdr:row>
      <xdr:rowOff>152400</xdr:rowOff>
    </xdr:from>
    <xdr:to>
      <xdr:col>7</xdr:col>
      <xdr:colOff>95250</xdr:colOff>
      <xdr:row>36</xdr:row>
      <xdr:rowOff>47625</xdr:rowOff>
    </xdr:to>
    <xdr:sp>
      <xdr:nvSpPr>
        <xdr:cNvPr id="5" name="Straight Arrow Connector 6"/>
        <xdr:cNvSpPr>
          <a:spLocks/>
        </xdr:cNvSpPr>
      </xdr:nvSpPr>
      <xdr:spPr>
        <a:xfrm rot="16200000" flipH="1">
          <a:off x="2628900" y="1981200"/>
          <a:ext cx="1276350" cy="4019550"/>
        </a:xfrm>
        <a:prstGeom prst="straightConnector1">
          <a:avLst/>
        </a:prstGeom>
        <a:noFill/>
        <a:ln w="15875" cmpd="sng">
          <a:solidFill>
            <a:srgbClr val="E46C0A"/>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361950</xdr:colOff>
      <xdr:row>32</xdr:row>
      <xdr:rowOff>9525</xdr:rowOff>
    </xdr:from>
    <xdr:to>
      <xdr:col>15</xdr:col>
      <xdr:colOff>152400</xdr:colOff>
      <xdr:row>34</xdr:row>
      <xdr:rowOff>152400</xdr:rowOff>
    </xdr:to>
    <xdr:sp>
      <xdr:nvSpPr>
        <xdr:cNvPr id="6" name="TextBox 7"/>
        <xdr:cNvSpPr txBox="1">
          <a:spLocks noChangeArrowheads="1"/>
        </xdr:cNvSpPr>
      </xdr:nvSpPr>
      <xdr:spPr>
        <a:xfrm>
          <a:off x="7867650" y="5295900"/>
          <a:ext cx="210502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6600"/>
              </a:solidFill>
              <a:latin typeface="Calibri"/>
              <a:ea typeface="Calibri"/>
              <a:cs typeface="Calibri"/>
            </a:rPr>
            <a:t>90% Confidence Interval</a:t>
          </a:r>
          <a:r>
            <a:rPr lang="en-US" cap="none" sz="1100" b="1" i="0" u="none" baseline="0">
              <a:solidFill>
                <a:srgbClr val="FF6600"/>
              </a:solidFill>
              <a:latin typeface="Calibri"/>
              <a:ea typeface="Calibri"/>
              <a:cs typeface="Calibri"/>
            </a:rPr>
            <a:t> for the Mean of Y when X1=3 &amp; X2=20.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47625</xdr:rowOff>
    </xdr:from>
    <xdr:to>
      <xdr:col>1</xdr:col>
      <xdr:colOff>1857375</xdr:colOff>
      <xdr:row>11</xdr:row>
      <xdr:rowOff>123825</xdr:rowOff>
    </xdr:to>
    <xdr:sp>
      <xdr:nvSpPr>
        <xdr:cNvPr id="1" name="TextBox 1"/>
        <xdr:cNvSpPr txBox="1">
          <a:spLocks noChangeArrowheads="1"/>
        </xdr:cNvSpPr>
      </xdr:nvSpPr>
      <xdr:spPr>
        <a:xfrm>
          <a:off x="57150" y="1076325"/>
          <a:ext cx="28575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
</a:t>
          </a:r>
          <a:r>
            <a:rPr lang="en-US" cap="none" sz="1400" b="0" i="0" u="none" baseline="0">
              <a:solidFill>
                <a:srgbClr val="000000"/>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r</a:t>
          </a:r>
          <a:r>
            <a:rPr lang="en-US" cap="none" sz="1400" b="1" i="0" u="none" baseline="0">
              <a:solidFill>
                <a:srgbClr val="0000FF"/>
              </a:solidFill>
              <a:latin typeface="Cambria Math"/>
              <a:ea typeface="Cambria Math"/>
              <a:cs typeface="Cambria Math"/>
            </a:rPr>
            <a:t>_(</a:t>
          </a:r>
          <a:r>
            <a:rPr lang="en-US" cap="none" sz="1400" b="1" i="0" u="none" baseline="0">
              <a:solidFill>
                <a:srgbClr val="0000FF"/>
              </a:solidFill>
              <a:latin typeface="Cambria Math"/>
              <a:ea typeface="Cambria Math"/>
              <a:cs typeface="Cambria Math"/>
            </a:rPr>
            <a:t>X,Y</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(x-</a:t>
          </a:r>
          <a:r>
            <a:rPr lang="en-US" cap="none" sz="1400" b="0" i="0" u="none" baseline="0">
              <a:solidFill>
                <a:srgbClr val="0000FF"/>
              </a:solidFill>
              <a:latin typeface="Cambria Math"/>
              <a:ea typeface="Cambria Math"/>
              <a:cs typeface="Cambria Math"/>
            </a:rPr>
            <a:t>x</a:t>
          </a:r>
          <a:r>
            <a:rPr lang="en-US" cap="none" sz="1400" b="1" i="0" u="none" baseline="0">
              <a:solidFill>
                <a:srgbClr val="0000FF"/>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∗(y-</a:t>
          </a:r>
          <a:r>
            <a:rPr lang="en-US" cap="none" sz="1400" b="0" i="0" u="none" baseline="0">
              <a:solidFill>
                <a:srgbClr val="0000FF"/>
              </a:solidFill>
              <a:latin typeface="Cambria Math"/>
              <a:ea typeface="Cambria Math"/>
              <a:cs typeface="Cambria Math"/>
            </a:rPr>
            <a:t>y</a:t>
          </a:r>
          <a:r>
            <a:rPr lang="en-US" cap="none" sz="1400" b="1" i="0" u="none" baseline="0">
              <a:solidFill>
                <a:srgbClr val="0000FF"/>
              </a:solidFill>
              <a:latin typeface="Cambria Math"/>
              <a:ea typeface="Cambria Math"/>
              <a:cs typeface="Cambria Math"/>
            </a:rPr>
            <a:t> ̅</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x-</a:t>
          </a:r>
          <a:r>
            <a:rPr lang="en-US" cap="none" sz="1400" b="0" i="0" u="none" baseline="0">
              <a:solidFill>
                <a:srgbClr val="0000FF"/>
              </a:solidFill>
              <a:latin typeface="Cambria Math"/>
              <a:ea typeface="Cambria Math"/>
              <a:cs typeface="Cambria Math"/>
            </a:rPr>
            <a:t>x</a:t>
          </a:r>
          <a:r>
            <a:rPr lang="en-US" cap="none" sz="1400" b="1" i="0" u="none" baseline="0">
              <a:solidFill>
                <a:srgbClr val="0000FF"/>
              </a:solidFill>
              <a:latin typeface="Cambria Math"/>
              <a:ea typeface="Cambria Math"/>
              <a:cs typeface="Cambria Math"/>
            </a:rPr>
            <a:t> ̅ ) ^</a:t>
          </a:r>
          <a:r>
            <a:rPr lang="en-US" cap="none" sz="1400" b="1" i="0" u="none" baseline="0">
              <a:solidFill>
                <a:srgbClr val="0000FF"/>
              </a:solidFill>
              <a:latin typeface="Cambria Math"/>
              <a:ea typeface="Cambria Math"/>
              <a:cs typeface="Cambria Math"/>
            </a:rPr>
            <a:t>2</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y-</a:t>
          </a:r>
          <a:r>
            <a:rPr lang="en-US" cap="none" sz="1400" b="0" i="0" u="none" baseline="0">
              <a:solidFill>
                <a:srgbClr val="0000FF"/>
              </a:solidFill>
              <a:latin typeface="Cambria Math"/>
              <a:ea typeface="Cambria Math"/>
              <a:cs typeface="Cambria Math"/>
            </a:rPr>
            <a:t>y</a:t>
          </a:r>
          <a:r>
            <a:rPr lang="en-US" cap="none" sz="1400" b="1" i="0" u="none" baseline="0">
              <a:solidFill>
                <a:srgbClr val="0000FF"/>
              </a:solidFill>
              <a:latin typeface="Cambria Math"/>
              <a:ea typeface="Cambria Math"/>
              <a:cs typeface="Cambria Math"/>
            </a:rPr>
            <a:t> ̅ ) </a:t>
          </a:r>
          <a:r>
            <a:rPr lang="en-US" cap="none" sz="1400" b="1" i="0" u="none" baseline="0">
              <a:solidFill>
                <a:srgbClr val="0000FF"/>
              </a:solidFill>
              <a:latin typeface="Cambria Math"/>
              <a:ea typeface="Cambria Math"/>
              <a:cs typeface="Cambria Math"/>
            </a:rPr>
            <a:t>^</a:t>
          </a:r>
          <a:r>
            <a:rPr lang="en-US" cap="none" sz="1400" b="1" i="0" u="none" baseline="0">
              <a:solidFill>
                <a:srgbClr val="0000FF"/>
              </a:solidFill>
              <a:latin typeface="Cambria Math"/>
              <a:ea typeface="Cambria Math"/>
              <a:cs typeface="Cambria Math"/>
            </a:rPr>
            <a:t>2</a:t>
          </a:r>
          <a:r>
            <a:rPr lang="en-US" cap="none" sz="1400" b="1" i="0" u="none" baseline="0">
              <a:solidFill>
                <a:srgbClr val="0000FF"/>
              </a:solidFill>
              <a:latin typeface="Cambria Math"/>
              <a:ea typeface="Cambria Math"/>
              <a:cs typeface="Cambria Math"/>
            </a:rPr>
            <a:t> )</a:t>
          </a:r>
        </a:p>
      </xdr:txBody>
    </xdr:sp>
    <xdr:clientData/>
  </xdr:twoCellAnchor>
  <xdr:twoCellAnchor>
    <xdr:from>
      <xdr:col>0</xdr:col>
      <xdr:colOff>76200</xdr:colOff>
      <xdr:row>14</xdr:row>
      <xdr:rowOff>47625</xdr:rowOff>
    </xdr:from>
    <xdr:to>
      <xdr:col>5</xdr:col>
      <xdr:colOff>542925</xdr:colOff>
      <xdr:row>16</xdr:row>
      <xdr:rowOff>142875</xdr:rowOff>
    </xdr:to>
    <xdr:sp>
      <xdr:nvSpPr>
        <xdr:cNvPr id="2" name="TextBox 3"/>
        <xdr:cNvSpPr txBox="1">
          <a:spLocks noChangeArrowheads="1"/>
        </xdr:cNvSpPr>
      </xdr:nvSpPr>
      <xdr:spPr>
        <a:xfrm>
          <a:off x="76200" y="2743200"/>
          <a:ext cx="64674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993300"/>
              </a:solidFill>
              <a:latin typeface="Arial"/>
              <a:ea typeface="Arial"/>
              <a:cs typeface="Arial"/>
            </a:rPr>
            <a:t>There is a Correlation procedure in Data Analysis that will produce an array</a:t>
          </a:r>
          <a:r>
            <a:rPr lang="en-US" cap="none" sz="1200" b="1" i="0" u="none" baseline="0">
              <a:solidFill>
                <a:srgbClr val="993300"/>
              </a:solidFill>
              <a:latin typeface="Arial"/>
              <a:ea typeface="Arial"/>
              <a:cs typeface="Arial"/>
            </a:rPr>
            <a:t> (matrix) of all possible correlations between columns of data for two or more variables.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9</xdr:col>
      <xdr:colOff>85725</xdr:colOff>
      <xdr:row>25</xdr:row>
      <xdr:rowOff>47625</xdr:rowOff>
    </xdr:to>
    <xdr:sp>
      <xdr:nvSpPr>
        <xdr:cNvPr id="1" name="Text 1"/>
        <xdr:cNvSpPr txBox="1">
          <a:spLocks noChangeArrowheads="1"/>
        </xdr:cNvSpPr>
      </xdr:nvSpPr>
      <xdr:spPr>
        <a:xfrm>
          <a:off x="66675" y="0"/>
          <a:ext cx="5505450" cy="4095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300" b="1" i="0" u="none" baseline="0">
              <a:solidFill>
                <a:srgbClr val="000000"/>
              </a:solidFill>
              <a:latin typeface="Arial"/>
              <a:ea typeface="Arial"/>
              <a:cs typeface="Arial"/>
            </a:rPr>
            <a:t>Regression Analysis uses a mathematical model to describe the relationship between one variable and one or more other variables.
</a:t>
          </a:r>
          <a:r>
            <a:rPr lang="en-US" cap="none" sz="1400" b="0" i="0" u="none" baseline="0">
              <a:solidFill>
                <a:srgbClr val="000000"/>
              </a:solidFill>
              <a:latin typeface="Arial"/>
              <a:ea typeface="Arial"/>
              <a:cs typeface="Arial"/>
            </a:rPr>
            <a:t>
</a:t>
          </a:r>
          <a:r>
            <a:rPr lang="en-US" cap="none" sz="1400" b="0" i="0" u="none" baseline="0">
              <a:solidFill>
                <a:srgbClr val="FF0000"/>
              </a:solidFill>
              <a:latin typeface="Arial"/>
              <a:ea typeface="Arial"/>
              <a:cs typeface="Arial"/>
            </a:rPr>
            <a:t>Dependent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Independent Variable(s)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or
</a:t>
          </a:r>
          <a:r>
            <a:rPr lang="en-US" cap="none" sz="1400" b="0" i="0" u="none" baseline="0">
              <a:solidFill>
                <a:srgbClr val="FF0000"/>
              </a:solidFill>
              <a:latin typeface="Arial"/>
              <a:ea typeface="Arial"/>
              <a:cs typeface="Arial"/>
            </a:rPr>
            <a:t>Response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Predictor Variable(s) </a:t>
          </a:r>
          <a:r>
            <a:rPr lang="en-US" cap="none" sz="1400" b="0" i="0" u="none" baseline="0">
              <a:solidFill>
                <a:srgbClr val="000000"/>
              </a:solidFill>
              <a:latin typeface="Arial"/>
              <a:ea typeface="Arial"/>
              <a:cs typeface="Arial"/>
            </a:rPr>
            <a:t>] or</a:t>
          </a:r>
          <a:r>
            <a:rPr lang="en-US" cap="none" sz="1400" b="0" i="0" u="none" baseline="0">
              <a:solidFill>
                <a:srgbClr val="000000"/>
              </a:solidFill>
              <a:latin typeface="Arial"/>
              <a:ea typeface="Arial"/>
              <a:cs typeface="Arial"/>
            </a:rPr>
            <a:t>
</a:t>
          </a:r>
          <a:r>
            <a:rPr lang="en-US" cap="none" sz="1400" b="0" i="0" u="none" baseline="0">
              <a:solidFill>
                <a:srgbClr val="FF0000"/>
              </a:solidFill>
              <a:latin typeface="Arial"/>
              <a:ea typeface="Arial"/>
              <a:cs typeface="Arial"/>
            </a:rPr>
            <a:t>Y Variable </a:t>
          </a:r>
          <a:r>
            <a:rPr lang="en-US" cap="none" sz="1400" b="0" i="0" u="none" baseline="0">
              <a:solidFill>
                <a:srgbClr val="000000"/>
              </a:solidFill>
              <a:latin typeface="Arial"/>
              <a:ea typeface="Arial"/>
              <a:cs typeface="Arial"/>
            </a:rPr>
            <a:t>= f[ </a:t>
          </a:r>
          <a:r>
            <a:rPr lang="en-US" cap="none" sz="1400" b="0" i="0" u="none" baseline="0">
              <a:solidFill>
                <a:srgbClr val="008000"/>
              </a:solidFill>
              <a:latin typeface="Arial"/>
              <a:ea typeface="Arial"/>
              <a:cs typeface="Arial"/>
            </a:rPr>
            <a:t>X Variable(s) </a:t>
          </a:r>
          <a:r>
            <a:rPr lang="en-US" cap="none" sz="1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a:t>
          </a:r>
          <a:r>
            <a:rPr lang="en-US" cap="none" sz="1300" b="1" i="0" u="none" baseline="0">
              <a:solidFill>
                <a:srgbClr val="0000FF"/>
              </a:solidFill>
              <a:latin typeface="Arial"/>
              <a:ea typeface="Arial"/>
              <a:cs typeface="Arial"/>
            </a:rPr>
            <a:t>Simple Linear Regression - One independent or predictor variable using a straight line model.</a:t>
          </a:r>
          <a:r>
            <a:rPr lang="en-US" cap="none" sz="1300" b="1" i="0" u="none" baseline="0">
              <a:solidFill>
                <a:srgbClr val="000000"/>
              </a:solidFill>
              <a:latin typeface="Arial"/>
              <a:ea typeface="Arial"/>
              <a:cs typeface="Arial"/>
            </a:rPr>
            <a:t>
</a:t>
          </a:r>
          <a:r>
            <a:rPr lang="en-US" cap="none" sz="1300" b="1" i="0" u="none" baseline="0">
              <a:solidFill>
                <a:srgbClr val="000000"/>
              </a:solidFill>
              <a:latin typeface="Arial"/>
              <a:ea typeface="Arial"/>
              <a:cs typeface="Arial"/>
            </a:rPr>
            <a:t>
</a:t>
          </a:r>
          <a:r>
            <a:rPr lang="en-US" cap="none" sz="1300" b="1" i="0" u="none" baseline="0">
              <a:solidFill>
                <a:srgbClr val="993300"/>
              </a:solidFill>
              <a:latin typeface="Arial"/>
              <a:ea typeface="Arial"/>
              <a:cs typeface="Arial"/>
            </a:rPr>
            <a:t>Multiple Regression - More than one independent or predictor variable.
</a:t>
          </a:r>
          <a:r>
            <a:rPr lang="en-US" cap="none" sz="1300" b="1" i="0" u="none" baseline="0">
              <a:solidFill>
                <a:srgbClr val="993300"/>
              </a:solidFill>
              <a:latin typeface="Arial"/>
              <a:ea typeface="Arial"/>
              <a:cs typeface="Arial"/>
            </a:rPr>
            <a:t>
</a:t>
          </a:r>
          <a:r>
            <a:rPr lang="en-US" cap="none" sz="1300" b="1" i="0" u="none" baseline="0">
              <a:solidFill>
                <a:srgbClr val="008000"/>
              </a:solidFill>
              <a:latin typeface="Arial"/>
              <a:ea typeface="Arial"/>
              <a:cs typeface="Arial"/>
            </a:rPr>
            <a:t>Other names that are used for the Independent X Variable(s) are 
</a:t>
          </a:r>
          <a:r>
            <a:rPr lang="en-US" cap="none" sz="1300" b="1" i="0" u="none" baseline="0">
              <a:solidFill>
                <a:srgbClr val="008000"/>
              </a:solidFill>
              <a:latin typeface="Arial"/>
              <a:ea typeface="Arial"/>
              <a:cs typeface="Arial"/>
            </a:rPr>
            <a:t>Explanatory Variable(s) Regressor(s), Input Variable(s) or Exogenous Variable(s).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8</xdr:col>
      <xdr:colOff>542925</xdr:colOff>
      <xdr:row>27</xdr:row>
      <xdr:rowOff>104775</xdr:rowOff>
    </xdr:to>
    <xdr:sp>
      <xdr:nvSpPr>
        <xdr:cNvPr id="1" name="Text 1"/>
        <xdr:cNvSpPr txBox="1">
          <a:spLocks noChangeArrowheads="1"/>
        </xdr:cNvSpPr>
      </xdr:nvSpPr>
      <xdr:spPr>
        <a:xfrm>
          <a:off x="0" y="19050"/>
          <a:ext cx="5419725" cy="445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FF"/>
              </a:solidFill>
              <a:latin typeface="Arial"/>
              <a:ea typeface="Arial"/>
              <a:cs typeface="Arial"/>
            </a:rPr>
            <a:t>Classic Formula for a line (used by Excel for graph trendline)
</a:t>
          </a:r>
          <a:r>
            <a:rPr lang="en-US" cap="none" sz="1200" b="1" i="0" u="none" baseline="0">
              <a:solidFill>
                <a:srgbClr val="0000FF"/>
              </a:solidFill>
              <a:latin typeface="Arial"/>
              <a:ea typeface="Arial"/>
              <a:cs typeface="Arial"/>
            </a:rPr>
            <a:t>Y = m X + b,  m = Slope and b = Y Intercept
</a:t>
          </a:r>
          <a:r>
            <a:rPr lang="en-US" cap="none" sz="1200" b="0" i="0" u="none" baseline="0">
              <a:solidFill>
                <a:srgbClr val="000000"/>
              </a:solidFill>
              <a:latin typeface="Arial"/>
              <a:ea typeface="Arial"/>
              <a:cs typeface="Arial"/>
            </a:rPr>
            <a:t>
</a:t>
          </a:r>
          <a:r>
            <a:rPr lang="en-US" cap="none" sz="1600" b="1" i="0" u="none" baseline="0">
              <a:solidFill>
                <a:srgbClr val="000000"/>
              </a:solidFill>
              <a:latin typeface="Times New Roman"/>
              <a:ea typeface="Times New Roman"/>
              <a:cs typeface="Times New Roman"/>
            </a:rPr>
            <a:t>Phenomenon or Population Linear Regression Notation</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Y =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0</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Symbol"/>
              <a:ea typeface="Symbol"/>
              <a:cs typeface="Symbol"/>
            </a:rPr>
            <a:t>b</a:t>
          </a:r>
          <a:r>
            <a:rPr lang="en-US" cap="none" sz="1600" b="1" i="0" u="none" baseline="-25000">
              <a:solidFill>
                <a:srgbClr val="000000"/>
              </a:solidFill>
              <a:latin typeface="Times New Roman"/>
              <a:ea typeface="Times New Roman"/>
              <a:cs typeface="Times New Roman"/>
            </a:rPr>
            <a:t>1</a:t>
          </a:r>
          <a:r>
            <a:rPr lang="en-US" cap="none" sz="1600" b="1" i="0" u="none" baseline="0">
              <a:solidFill>
                <a:srgbClr val="000000"/>
              </a:solidFill>
              <a:latin typeface="Times New Roman"/>
              <a:ea typeface="Times New Roman"/>
              <a:cs typeface="Times New Roman"/>
            </a:rPr>
            <a:t>X + </a:t>
          </a:r>
          <a:r>
            <a:rPr lang="en-US" cap="none" sz="1600" b="1"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(page 493, 2nd edition </a:t>
          </a:r>
          <a:r>
            <a:rPr lang="en-US" cap="none" sz="1100" b="0" i="0" u="none" baseline="0">
              <a:solidFill>
                <a:srgbClr val="000000"/>
              </a:solidFill>
              <a:latin typeface="Times New Roman"/>
              <a:ea typeface="Times New Roman"/>
              <a:cs typeface="Times New Roman"/>
            </a:rPr>
            <a:t>or 439 1st edition</a:t>
          </a:r>
          <a:r>
            <a:rPr lang="en-US" cap="none" sz="1600" b="0" i="0" u="none" baseline="0">
              <a:solidFill>
                <a:srgbClr val="000000"/>
              </a:solidFill>
              <a:latin typeface="Times New Roman"/>
              <a:ea typeface="Times New Roman"/>
              <a:cs typeface="Times New Roman"/>
            </a:rPr>
            <a:t>), where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 Y Intercept for the population regression line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Slope for the population regression line
</a:t>
          </a:r>
          <a:r>
            <a:rPr lang="en-US" cap="none" sz="1600" b="0"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 Random error (This error term shows that Y values vary around the population regression line.)
</a:t>
          </a:r>
          <a:r>
            <a:rPr lang="en-US" cap="none" sz="1600" b="0" i="0" u="none" baseline="0">
              <a:solidFill>
                <a:srgbClr val="000000"/>
              </a:solidFill>
              <a:latin typeface="Symbol"/>
              <a:ea typeface="Symbol"/>
              <a:cs typeface="Symbol"/>
            </a:rPr>
            <a:t>s</a:t>
          </a:r>
          <a:r>
            <a:rPr lang="en-US" cap="none" sz="1600" b="0" i="0" u="none" baseline="30000">
              <a:solidFill>
                <a:srgbClr val="000000"/>
              </a:solidFill>
              <a:latin typeface="Times New Roman"/>
              <a:ea typeface="Times New Roman"/>
              <a:cs typeface="Times New Roman"/>
            </a:rPr>
            <a:t>2</a:t>
          </a:r>
          <a:r>
            <a:rPr lang="en-US" cap="none" sz="1600" b="0" i="0" u="none" baseline="-2500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Variance(</a:t>
          </a:r>
          <a:r>
            <a:rPr lang="en-US" cap="none" sz="1600" b="0" i="0" u="none" baseline="0">
              <a:solidFill>
                <a:srgbClr val="000000"/>
              </a:solidFill>
              <a:latin typeface="Symbol"/>
              <a:ea typeface="Symbol"/>
              <a:cs typeface="Symbol"/>
            </a:rPr>
            <a:t>e</a:t>
          </a:r>
          <a:r>
            <a:rPr lang="en-US" cap="none" sz="1600" b="0" i="0" u="none" baseline="0">
              <a:solidFill>
                <a:srgbClr val="000000"/>
              </a:solidFill>
              <a:latin typeface="Times New Roman"/>
              <a:ea typeface="Times New Roman"/>
              <a:cs typeface="Times New Roman"/>
            </a:rPr>
            <a:t>) = Variance of the random errors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Sample Regression Line for Simple Linear Regression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 Y Intercept for the regression line fitted to the sample data,
</a:t>
          </a:r>
          <a:r>
            <a:rPr lang="en-US" cap="none" sz="1600" b="0" i="0" u="none" baseline="0">
              <a:solidFill>
                <a:srgbClr val="000000"/>
              </a:solidFill>
              <a:latin typeface="Times New Roman"/>
              <a:ea typeface="Times New Roman"/>
              <a:cs typeface="Times New Roman"/>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Slope for the regression line fitted to the sample data,
</a:t>
          </a:r>
          <a:r>
            <a:rPr lang="en-US" cap="none" sz="1600" b="0" i="0" u="none" baseline="0">
              <a:solidFill>
                <a:srgbClr val="000000"/>
              </a:solidFill>
              <a:latin typeface="Times New Roman"/>
              <a:ea typeface="Times New Roman"/>
              <a:cs typeface="Times New Roman"/>
            </a:rPr>
            <a:t>
</a:t>
          </a:r>
        </a:p>
      </xdr:txBody>
    </xdr:sp>
    <xdr:clientData/>
  </xdr:twoCellAnchor>
  <xdr:twoCellAnchor>
    <xdr:from>
      <xdr:col>0</xdr:col>
      <xdr:colOff>133350</xdr:colOff>
      <xdr:row>17</xdr:row>
      <xdr:rowOff>133350</xdr:rowOff>
    </xdr:from>
    <xdr:to>
      <xdr:col>3</xdr:col>
      <xdr:colOff>314325</xdr:colOff>
      <xdr:row>19</xdr:row>
      <xdr:rowOff>38100</xdr:rowOff>
    </xdr:to>
    <xdr:sp>
      <xdr:nvSpPr>
        <xdr:cNvPr id="2" name="Text 6"/>
        <xdr:cNvSpPr txBox="1">
          <a:spLocks noChangeArrowheads="1"/>
        </xdr:cNvSpPr>
      </xdr:nvSpPr>
      <xdr:spPr>
        <a:xfrm>
          <a:off x="133350" y="2886075"/>
          <a:ext cx="2009775" cy="228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Line Fitted to Sample Data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10</xdr:col>
      <xdr:colOff>333375</xdr:colOff>
      <xdr:row>5</xdr:row>
      <xdr:rowOff>95250</xdr:rowOff>
    </xdr:to>
    <xdr:sp>
      <xdr:nvSpPr>
        <xdr:cNvPr id="1" name="Text 1"/>
        <xdr:cNvSpPr txBox="1">
          <a:spLocks noChangeArrowheads="1"/>
        </xdr:cNvSpPr>
      </xdr:nvSpPr>
      <xdr:spPr>
        <a:xfrm>
          <a:off x="19050" y="9525"/>
          <a:ext cx="6410325" cy="895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Multiple Linear Regression with k variables
</a:t>
          </a:r>
          <a:r>
            <a:rPr lang="en-US" cap="none" sz="1400" b="0" i="0" u="none" baseline="0">
              <a:solidFill>
                <a:srgbClr val="000000"/>
              </a:solidFill>
              <a:latin typeface="Arial"/>
              <a:ea typeface="Arial"/>
              <a:cs typeface="Arial"/>
            </a:rPr>
            <a:t>Phenomenon (population) Model for Y,   
</a:t>
          </a:r>
          <a:r>
            <a:rPr lang="en-US" cap="none" sz="1600" b="0" i="0" u="none" baseline="0">
              <a:solidFill>
                <a:srgbClr val="000000"/>
              </a:solidFill>
              <a:latin typeface="Times New Roman"/>
              <a:ea typeface="Times New Roman"/>
              <a:cs typeface="Times New Roman"/>
            </a:rPr>
            <a:t>Y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0</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 ... + </a:t>
          </a:r>
          <a:r>
            <a:rPr lang="en-US" cap="none" sz="1600" b="0" i="0" u="none" baseline="0">
              <a:solidFill>
                <a:srgbClr val="000000"/>
              </a:solidFill>
              <a:latin typeface="Symbol"/>
              <a:ea typeface="Symbol"/>
              <a:cs typeface="Symbol"/>
            </a:rPr>
            <a:t>b</a:t>
          </a:r>
          <a:r>
            <a:rPr lang="en-US" cap="none" sz="1600" b="0" i="0" u="none" baseline="-25000">
              <a:solidFill>
                <a:srgbClr val="000000"/>
              </a:solidFill>
              <a:latin typeface="Times New Roman"/>
              <a:ea typeface="Times New Roman"/>
              <a:cs typeface="Times New Roman"/>
            </a:rPr>
            <a:t>k</a:t>
          </a:r>
          <a:r>
            <a:rPr lang="en-US" cap="none" sz="1600" b="0" i="0" u="none" baseline="0">
              <a:solidFill>
                <a:srgbClr val="000000"/>
              </a:solidFill>
              <a:latin typeface="Times New Roman"/>
              <a:ea typeface="Times New Roman"/>
              <a:cs typeface="Times New Roman"/>
            </a:rPr>
            <a:t>X</a:t>
          </a:r>
          <a:r>
            <a:rPr lang="en-US" cap="none" sz="1600" b="0" i="0" u="none" baseline="-25000">
              <a:solidFill>
                <a:srgbClr val="000000"/>
              </a:solidFill>
              <a:latin typeface="Times New Roman"/>
              <a:ea typeface="Times New Roman"/>
              <a:cs typeface="Times New Roman"/>
            </a:rPr>
            <a:t>k</a:t>
          </a:r>
          <a:r>
            <a:rPr lang="en-US" cap="none" sz="1600" b="0" i="0" u="none" baseline="0">
              <a:solidFill>
                <a:srgbClr val="000000"/>
              </a:solidFill>
              <a:latin typeface="Times New Roman"/>
              <a:ea typeface="Times New Roman"/>
              <a:cs typeface="Times New Roman"/>
            </a:rPr>
            <a:t>  + </a:t>
          </a:r>
          <a:r>
            <a:rPr lang="en-US" cap="none" sz="1600" b="0" i="0" u="none" baseline="0">
              <a:solidFill>
                <a:srgbClr val="000000"/>
              </a:solidFill>
              <a:latin typeface="Symbol"/>
              <a:ea typeface="Symbol"/>
              <a:cs typeface="Symbol"/>
            </a:rPr>
            <a:t>e  </a:t>
          </a:r>
          <a:r>
            <a:rPr lang="en-US" cap="none" sz="1400" b="0" i="0" u="none" baseline="0">
              <a:solidFill>
                <a:srgbClr val="000000"/>
              </a:solidFill>
              <a:latin typeface="Arial"/>
              <a:ea typeface="Arial"/>
              <a:cs typeface="Arial"/>
            </a:rPr>
            <a:t>(page 583</a:t>
          </a:r>
          <a:r>
            <a:rPr lang="en-US" cap="none" sz="1100" b="0" i="0" u="none" baseline="0">
              <a:solidFill>
                <a:srgbClr val="000000"/>
              </a:solidFill>
              <a:latin typeface="Arial"/>
              <a:ea typeface="Arial"/>
              <a:cs typeface="Arial"/>
            </a:rPr>
            <a:t>, 2nd edition or pg. 514, 1st edition</a:t>
          </a:r>
          <a:r>
            <a:rPr lang="en-US" cap="none" sz="1400" b="0" i="0" u="none" baseline="0">
              <a:solidFill>
                <a:srgbClr val="000000"/>
              </a:solidFill>
              <a:latin typeface="Arial"/>
              <a:ea typeface="Arial"/>
              <a:cs typeface="Arial"/>
            </a:rPr>
            <a:t>)</a:t>
          </a:r>
        </a:p>
      </xdr:txBody>
    </xdr:sp>
    <xdr:clientData/>
  </xdr:twoCellAnchor>
  <xdr:twoCellAnchor>
    <xdr:from>
      <xdr:col>0</xdr:col>
      <xdr:colOff>19050</xdr:colOff>
      <xdr:row>5</xdr:row>
      <xdr:rowOff>104775</xdr:rowOff>
    </xdr:from>
    <xdr:to>
      <xdr:col>9</xdr:col>
      <xdr:colOff>457200</xdr:colOff>
      <xdr:row>9</xdr:row>
      <xdr:rowOff>47625</xdr:rowOff>
    </xdr:to>
    <xdr:sp>
      <xdr:nvSpPr>
        <xdr:cNvPr id="2" name="Text 3"/>
        <xdr:cNvSpPr txBox="1">
          <a:spLocks noChangeArrowheads="1"/>
        </xdr:cNvSpPr>
      </xdr:nvSpPr>
      <xdr:spPr>
        <a:xfrm>
          <a:off x="19050" y="914400"/>
          <a:ext cx="5924550" cy="59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FF"/>
              </a:solidFill>
              <a:latin typeface="Arial"/>
              <a:ea typeface="Arial"/>
              <a:cs typeface="Arial"/>
            </a:rPr>
            <a:t>Sample Linear Regression Model with estimated coefficients 
</a:t>
          </a:r>
          <a:r>
            <a:rPr lang="en-US" cap="none" sz="1400" b="0" i="0" u="none" baseline="0">
              <a:solidFill>
                <a:srgbClr val="0000FF"/>
              </a:solidFill>
              <a:latin typeface="Arial"/>
              <a:ea typeface="Arial"/>
              <a:cs typeface="Arial"/>
            </a:rPr>
            <a:t>Y-hat = b</a:t>
          </a:r>
          <a:r>
            <a:rPr lang="en-US" cap="none" sz="1400" b="0" i="0" u="none" baseline="-25000">
              <a:solidFill>
                <a:srgbClr val="0000FF"/>
              </a:solidFill>
              <a:latin typeface="Arial"/>
              <a:ea typeface="Arial"/>
              <a:cs typeface="Arial"/>
            </a:rPr>
            <a:t>0</a:t>
          </a:r>
          <a:r>
            <a:rPr lang="en-US" cap="none" sz="1400" b="0" i="0" u="none" baseline="0">
              <a:solidFill>
                <a:srgbClr val="0000FF"/>
              </a:solidFill>
              <a:latin typeface="Arial"/>
              <a:ea typeface="Arial"/>
              <a:cs typeface="Arial"/>
            </a:rPr>
            <a:t> +b</a:t>
          </a:r>
          <a:r>
            <a:rPr lang="en-US" cap="none" sz="1400" b="0" i="0" u="none" baseline="-25000">
              <a:solidFill>
                <a:srgbClr val="0000FF"/>
              </a:solidFill>
              <a:latin typeface="Arial"/>
              <a:ea typeface="Arial"/>
              <a:cs typeface="Arial"/>
            </a:rPr>
            <a:t>1</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1</a:t>
          </a:r>
          <a:r>
            <a:rPr lang="en-US" cap="none" sz="1400" b="0" i="0" u="none" baseline="0">
              <a:solidFill>
                <a:srgbClr val="0000FF"/>
              </a:solidFill>
              <a:latin typeface="Arial"/>
              <a:ea typeface="Arial"/>
              <a:cs typeface="Arial"/>
            </a:rPr>
            <a:t> + b</a:t>
          </a:r>
          <a:r>
            <a:rPr lang="en-US" cap="none" sz="1400" b="0" i="0" u="none" baseline="-25000">
              <a:solidFill>
                <a:srgbClr val="0000FF"/>
              </a:solidFill>
              <a:latin typeface="Arial"/>
              <a:ea typeface="Arial"/>
              <a:cs typeface="Arial"/>
            </a:rPr>
            <a:t>2</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2</a:t>
          </a:r>
          <a:r>
            <a:rPr lang="en-US" cap="none" sz="1400" b="0" i="0" u="none" baseline="0">
              <a:solidFill>
                <a:srgbClr val="0000FF"/>
              </a:solidFill>
              <a:latin typeface="Arial"/>
              <a:ea typeface="Arial"/>
              <a:cs typeface="Arial"/>
            </a:rPr>
            <a:t> + ... + b</a:t>
          </a:r>
          <a:r>
            <a:rPr lang="en-US" cap="none" sz="1400" b="0" i="0" u="none" baseline="-25000">
              <a:solidFill>
                <a:srgbClr val="0000FF"/>
              </a:solidFill>
              <a:latin typeface="Arial"/>
              <a:ea typeface="Arial"/>
              <a:cs typeface="Arial"/>
            </a:rPr>
            <a:t>k</a:t>
          </a:r>
          <a:r>
            <a:rPr lang="en-US" cap="none" sz="1400" b="0" i="0" u="none" baseline="0">
              <a:solidFill>
                <a:srgbClr val="0000FF"/>
              </a:solidFill>
              <a:latin typeface="Arial"/>
              <a:ea typeface="Arial"/>
              <a:cs typeface="Arial"/>
            </a:rPr>
            <a:t>X</a:t>
          </a:r>
          <a:r>
            <a:rPr lang="en-US" cap="none" sz="1400" b="0" i="0" u="none" baseline="-25000">
              <a:solidFill>
                <a:srgbClr val="0000FF"/>
              </a:solidFill>
              <a:latin typeface="Arial"/>
              <a:ea typeface="Arial"/>
              <a:cs typeface="Arial"/>
            </a:rPr>
            <a:t>k</a:t>
          </a:r>
          <a:r>
            <a:rPr lang="en-US" cap="none" sz="1400" b="0" i="0" u="none" baseline="0">
              <a:solidFill>
                <a:srgbClr val="0000FF"/>
              </a:solidFill>
              <a:latin typeface="Arial"/>
              <a:ea typeface="Arial"/>
              <a:cs typeface="Arial"/>
            </a:rPr>
            <a:t>  (page 579, </a:t>
          </a:r>
          <a:r>
            <a:rPr lang="en-US" cap="none" sz="1000" b="0" i="0" u="none" baseline="0">
              <a:solidFill>
                <a:srgbClr val="0000FF"/>
              </a:solidFill>
              <a:latin typeface="Arial"/>
              <a:ea typeface="Arial"/>
              <a:cs typeface="Arial"/>
            </a:rPr>
            <a:t>2nd edition</a:t>
          </a:r>
          <a:r>
            <a:rPr lang="en-US" cap="none" sz="14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or pg. 511, </a:t>
          </a:r>
          <a:r>
            <a:rPr lang="en-US" cap="none" sz="1000" b="0" i="0" u="none" baseline="0">
              <a:solidFill>
                <a:srgbClr val="000000"/>
              </a:solidFill>
              <a:latin typeface="Arial"/>
              <a:ea typeface="Arial"/>
              <a:cs typeface="Arial"/>
            </a:rPr>
            <a:t>1st edition</a:t>
          </a:r>
          <a:r>
            <a:rPr lang="en-US" cap="none" sz="1400" b="0" i="0" u="none" baseline="0">
              <a:solidFill>
                <a:srgbClr val="0000FF"/>
              </a:solidFill>
              <a:latin typeface="Arial"/>
              <a:ea typeface="Arial"/>
              <a:cs typeface="Aria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133350</xdr:rowOff>
    </xdr:from>
    <xdr:to>
      <xdr:col>8</xdr:col>
      <xdr:colOff>19050</xdr:colOff>
      <xdr:row>2</xdr:row>
      <xdr:rowOff>66675</xdr:rowOff>
    </xdr:to>
    <xdr:sp>
      <xdr:nvSpPr>
        <xdr:cNvPr id="1" name="Text 3"/>
        <xdr:cNvSpPr txBox="1">
          <a:spLocks noChangeArrowheads="1"/>
        </xdr:cNvSpPr>
      </xdr:nvSpPr>
      <xdr:spPr>
        <a:xfrm>
          <a:off x="2447925" y="133350"/>
          <a:ext cx="2447925" cy="2571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(also denoted by Y-hat)</a:t>
          </a:r>
        </a:p>
      </xdr:txBody>
    </xdr:sp>
    <xdr:clientData/>
  </xdr:twoCellAnchor>
  <xdr:twoCellAnchor>
    <xdr:from>
      <xdr:col>0</xdr:col>
      <xdr:colOff>19050</xdr:colOff>
      <xdr:row>2</xdr:row>
      <xdr:rowOff>133350</xdr:rowOff>
    </xdr:from>
    <xdr:to>
      <xdr:col>8</xdr:col>
      <xdr:colOff>542925</xdr:colOff>
      <xdr:row>18</xdr:row>
      <xdr:rowOff>104775</xdr:rowOff>
    </xdr:to>
    <xdr:sp>
      <xdr:nvSpPr>
        <xdr:cNvPr id="2" name="Text 4"/>
        <xdr:cNvSpPr txBox="1">
          <a:spLocks noChangeArrowheads="1"/>
        </xdr:cNvSpPr>
      </xdr:nvSpPr>
      <xdr:spPr>
        <a:xfrm>
          <a:off x="19050" y="457200"/>
          <a:ext cx="5400675" cy="25622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Y-hat = b</a:t>
          </a:r>
          <a:r>
            <a:rPr lang="en-US" cap="none" sz="1200" b="0" i="0" u="none" baseline="-25000">
              <a:solidFill>
                <a:srgbClr val="000000"/>
              </a:solidFill>
              <a:latin typeface="Arial"/>
              <a:ea typeface="Arial"/>
              <a:cs typeface="Arial"/>
            </a:rPr>
            <a:t>0</a:t>
          </a:r>
          <a:r>
            <a:rPr lang="en-US" cap="none" sz="1200" b="0" i="0" u="none" baseline="0">
              <a:solidFill>
                <a:srgbClr val="000000"/>
              </a:solidFill>
              <a:latin typeface="Arial"/>
              <a:ea typeface="Arial"/>
              <a:cs typeface="Arial"/>
            </a:rPr>
            <a:t> + b</a:t>
          </a:r>
          <a:r>
            <a:rPr lang="en-US" cap="none" sz="1200" b="0" i="0" u="none" baseline="-25000">
              <a:solidFill>
                <a:srgbClr val="000000"/>
              </a:solidFill>
              <a:latin typeface="Arial"/>
              <a:ea typeface="Arial"/>
              <a:cs typeface="Arial"/>
            </a:rPr>
            <a:t>1</a:t>
          </a:r>
          <a:r>
            <a:rPr lang="en-US" cap="none" sz="1200" b="0" i="0" u="none" baseline="0">
              <a:solidFill>
                <a:srgbClr val="000000"/>
              </a:solidFill>
              <a:latin typeface="Arial"/>
              <a:ea typeface="Arial"/>
              <a:cs typeface="Arial"/>
            </a:rPr>
            <a:t>X (sample model for simple linear regression)   
</a:t>
          </a:r>
          <a:r>
            <a:rPr lang="en-US" cap="none" sz="1200" b="1" i="0" u="none" baseline="0">
              <a:solidFill>
                <a:srgbClr val="000000"/>
              </a:solidFill>
              <a:latin typeface="Arial"/>
              <a:ea typeface="Arial"/>
              <a:cs typeface="Arial"/>
            </a:rPr>
            <a:t>Y-hat = f[predictor variable(s)]  </a:t>
          </a:r>
          <a:r>
            <a:rPr lang="en-US" cap="none" sz="1200" b="0" i="0" u="none" baseline="0">
              <a:solidFill>
                <a:srgbClr val="000000"/>
              </a:solidFill>
              <a:latin typeface="Arial"/>
              <a:ea typeface="Arial"/>
              <a:cs typeface="Arial"/>
            </a:rPr>
            <a:t>(multiple predictors may be used)
</a:t>
          </a:r>
          <a:r>
            <a:rPr lang="en-US" cap="none" sz="1200" b="1" i="0" u="none" baseline="0">
              <a:solidFill>
                <a:srgbClr val="000000"/>
              </a:solidFill>
              <a:latin typeface="Arial"/>
              <a:ea typeface="Arial"/>
              <a:cs typeface="Arial"/>
            </a:rPr>
            <a:t>Residual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Y - (Y-hat)</a:t>
          </a:r>
          <a:r>
            <a:rPr lang="en-US" cap="none" sz="1200" b="0" i="0" u="none" baseline="0">
              <a:solidFill>
                <a:srgbClr val="000000"/>
              </a:solidFill>
              <a:latin typeface="Arial"/>
              <a:ea typeface="Arial"/>
              <a:cs typeface="Arial"/>
            </a:rPr>
            <a:t> = error estimate based on estimated regression model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page 593</a:t>
          </a:r>
          <a:r>
            <a:rPr lang="en-US" cap="none" sz="1000" b="0" i="0" u="none" baseline="0">
              <a:solidFill>
                <a:srgbClr val="000000"/>
              </a:solidFill>
              <a:latin typeface="Calibri"/>
              <a:ea typeface="Calibri"/>
              <a:cs typeface="Calibri"/>
            </a:rPr>
            <a:t>, 2nd edition or pg. 523, 1st edition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FF"/>
              </a:solidFill>
              <a:latin typeface="Arial"/>
              <a:ea typeface="Arial"/>
              <a:cs typeface="Arial"/>
            </a:rPr>
            <a:t>SS(Error) = </a:t>
          </a:r>
          <a:r>
            <a:rPr lang="en-US" cap="none" sz="1200" b="1" i="0" u="none" baseline="0">
              <a:solidFill>
                <a:srgbClr val="0000FF"/>
              </a:solidFill>
              <a:latin typeface="Arial"/>
              <a:ea typeface="Arial"/>
              <a:cs typeface="Arial"/>
            </a:rPr>
            <a:t>SSE</a:t>
          </a:r>
          <a:r>
            <a:rPr lang="en-US" cap="none" sz="1200" b="0" i="0" u="none" baseline="0">
              <a:solidFill>
                <a:srgbClr val="0000FF"/>
              </a:solidFill>
              <a:latin typeface="Arial"/>
              <a:ea typeface="Arial"/>
              <a:cs typeface="Arial"/>
            </a:rPr>
            <a:t> = Sum of Squared Errors = Sum of Squared Residuals
</a:t>
          </a:r>
          <a:r>
            <a:rPr lang="en-US" cap="none" sz="1200" b="0" i="0" u="none" baseline="0">
              <a:solidFill>
                <a:srgbClr val="000000"/>
              </a:solidFill>
              <a:latin typeface="Arial"/>
              <a:ea typeface="Arial"/>
              <a:cs typeface="Arial"/>
            </a:rPr>
            <a:t>
</a:t>
          </a:r>
          <a:r>
            <a:rPr lang="en-US" cap="none" sz="1200" b="0" i="0" u="none" baseline="0">
              <a:solidFill>
                <a:srgbClr val="800000"/>
              </a:solidFill>
              <a:latin typeface="Arial"/>
              <a:ea typeface="Arial"/>
              <a:cs typeface="Arial"/>
            </a:rPr>
            <a:t>SS(Total) = Sum of Squared Deviations of Y values from the sample mean of Y
</a:t>
          </a:r>
          <a:r>
            <a:rPr lang="en-US" cap="none" sz="1200" b="0" i="0" u="none" baseline="0">
              <a:solidFill>
                <a:srgbClr val="800000"/>
              </a:solidFill>
              <a:latin typeface="Arial"/>
              <a:ea typeface="Arial"/>
              <a:cs typeface="Arial"/>
            </a:rPr>
            <a:t>SS(Total) = </a:t>
          </a:r>
          <a:r>
            <a:rPr lang="en-US" cap="none" sz="1200" b="1" i="0" u="none" baseline="0">
              <a:solidFill>
                <a:srgbClr val="800000"/>
              </a:solidFill>
              <a:latin typeface="Arial"/>
              <a:ea typeface="Arial"/>
              <a:cs typeface="Arial"/>
            </a:rPr>
            <a:t>SST</a:t>
          </a:r>
          <a:r>
            <a:rPr lang="en-US" cap="none" sz="1200" b="0" i="0" u="none" baseline="0">
              <a:solidFill>
                <a:srgbClr val="800000"/>
              </a:solidFill>
              <a:latin typeface="Arial"/>
              <a:ea typeface="Arial"/>
              <a:cs typeface="Arial"/>
            </a:rPr>
            <a:t> = SS(Y) ,  </a:t>
          </a:r>
          <a:r>
            <a:rPr lang="en-US" cap="none" sz="1200" b="0" i="0" u="none" baseline="0">
              <a:solidFill>
                <a:srgbClr val="993300"/>
              </a:solidFill>
              <a:latin typeface="Calibri"/>
              <a:ea typeface="Calibri"/>
              <a:cs typeface="Calibri"/>
            </a:rPr>
            <a:t>(</a:t>
          </a:r>
          <a:r>
            <a:rPr lang="en-US" cap="none" sz="1200" b="1" i="0" u="none" baseline="0">
              <a:solidFill>
                <a:srgbClr val="993300"/>
              </a:solidFill>
              <a:latin typeface="Calibri"/>
              <a:ea typeface="Calibri"/>
              <a:cs typeface="Calibri"/>
            </a:rPr>
            <a:t>pages 160 &amp;593</a:t>
          </a:r>
          <a:r>
            <a:rPr lang="en-US" cap="none" sz="1000" b="0" i="0" u="none" baseline="0">
              <a:solidFill>
                <a:srgbClr val="993300"/>
              </a:solidFill>
              <a:latin typeface="Calibri"/>
              <a:ea typeface="Calibri"/>
              <a:cs typeface="Calibri"/>
            </a:rPr>
            <a:t>, 2nd edition or pg. 204 &amp; 523, 1st edition</a:t>
          </a:r>
          <a:r>
            <a:rPr lang="en-US" cap="none" sz="1200" b="0" i="0" u="none" baseline="0">
              <a:solidFill>
                <a:srgbClr val="993300"/>
              </a:solidFill>
              <a:latin typeface="Calibri"/>
              <a:ea typeface="Calibri"/>
              <a:cs typeface="Calibri"/>
            </a:rPr>
            <a:t>)
</a:t>
          </a:r>
          <a:r>
            <a:rPr lang="en-US" cap="none" sz="1200" b="0" i="0" u="none" baseline="0">
              <a:solidFill>
                <a:srgbClr val="000000"/>
              </a:solidFill>
              <a:latin typeface="Arial"/>
              <a:ea typeface="Arial"/>
              <a:cs typeface="Arial"/>
            </a:rPr>
            <a:t>
</a:t>
          </a:r>
          <a:r>
            <a:rPr lang="en-US" cap="none" sz="1200" b="0" i="0" u="none" baseline="0">
              <a:solidFill>
                <a:srgbClr val="008080"/>
              </a:solidFill>
              <a:latin typeface="Arial"/>
              <a:ea typeface="Arial"/>
              <a:cs typeface="Arial"/>
            </a:rPr>
            <a:t>SS(Regression) = </a:t>
          </a:r>
          <a:r>
            <a:rPr lang="en-US" cap="none" sz="1200" b="1" i="0" u="none" baseline="0">
              <a:solidFill>
                <a:srgbClr val="008080"/>
              </a:solidFill>
              <a:latin typeface="Arial"/>
              <a:ea typeface="Arial"/>
              <a:cs typeface="Arial"/>
            </a:rPr>
            <a:t>SSR</a:t>
          </a:r>
          <a:r>
            <a:rPr lang="en-US" cap="none" sz="1200" b="0" i="0" u="none" baseline="0">
              <a:solidFill>
                <a:srgbClr val="008080"/>
              </a:solidFill>
              <a:latin typeface="Arial"/>
              <a:ea typeface="Arial"/>
              <a:cs typeface="Arial"/>
            </a:rPr>
            <a:t> = Sum of Squares attributable to the regression model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SS(Total)  = SS(Regression) + SS(Error)        </a:t>
          </a:r>
          <a:r>
            <a:rPr lang="en-US" cap="none" sz="1200" b="1" i="0" u="none" baseline="0">
              <a:solidFill>
                <a:srgbClr val="000000"/>
              </a:solidFill>
              <a:latin typeface="Arial"/>
              <a:ea typeface="Arial"/>
              <a:cs typeface="Arial"/>
            </a:rPr>
            <a:t>SST = SSR + SSE
</a:t>
          </a:r>
          <a:r>
            <a:rPr lang="en-US" cap="none" sz="1200" b="0" i="0" u="none" baseline="0">
              <a:solidFill>
                <a:srgbClr val="000000"/>
              </a:solidFill>
              <a:latin typeface="Arial"/>
              <a:ea typeface="Arial"/>
              <a:cs typeface="Arial"/>
            </a:rPr>
            <a:t>Method of least squares selects the regression model coefficients that minimize the value of SSE for a set of data.  (Least Squares Estimates = b</a:t>
          </a:r>
          <a:r>
            <a:rPr lang="en-US" cap="none" sz="1200" b="0" i="0" u="none" baseline="-25000">
              <a:solidFill>
                <a:srgbClr val="000000"/>
              </a:solidFill>
              <a:latin typeface="Arial"/>
              <a:ea typeface="Arial"/>
              <a:cs typeface="Arial"/>
            </a:rPr>
            <a:t>j</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0</xdr:col>
      <xdr:colOff>76200</xdr:colOff>
      <xdr:row>0</xdr:row>
      <xdr:rowOff>95250</xdr:rowOff>
    </xdr:from>
    <xdr:to>
      <xdr:col>3</xdr:col>
      <xdr:colOff>352425</xdr:colOff>
      <xdr:row>2</xdr:row>
      <xdr:rowOff>95250</xdr:rowOff>
    </xdr:to>
    <xdr:sp>
      <xdr:nvSpPr>
        <xdr:cNvPr id="3" name="Text Box 5"/>
        <xdr:cNvSpPr txBox="1">
          <a:spLocks noChangeArrowheads="1"/>
        </xdr:cNvSpPr>
      </xdr:nvSpPr>
      <xdr:spPr>
        <a:xfrm>
          <a:off x="76200" y="95250"/>
          <a:ext cx="2105025" cy="323850"/>
        </a:xfrm>
        <a:prstGeom prst="rect">
          <a:avLst/>
        </a:prstGeom>
        <a:solidFill>
          <a:srgbClr val="FFFFFF"/>
        </a:solidFill>
        <a:ln w="9525" cmpd="sng">
          <a:solidFill>
            <a:srgbClr val="FFFFFF"/>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Predicted Value of 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9</xdr:col>
      <xdr:colOff>19050</xdr:colOff>
      <xdr:row>8</xdr:row>
      <xdr:rowOff>57150</xdr:rowOff>
    </xdr:to>
    <xdr:sp>
      <xdr:nvSpPr>
        <xdr:cNvPr id="1" name="Text 1"/>
        <xdr:cNvSpPr txBox="1">
          <a:spLocks noChangeArrowheads="1"/>
        </xdr:cNvSpPr>
      </xdr:nvSpPr>
      <xdr:spPr>
        <a:xfrm>
          <a:off x="47625" y="38100"/>
          <a:ext cx="5457825" cy="1314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R-square = R</a:t>
          </a:r>
          <a:r>
            <a:rPr lang="en-US" cap="none" sz="1200" b="1" i="0" u="none" baseline="30000">
              <a:solidFill>
                <a:srgbClr val="000000"/>
              </a:solidFill>
              <a:latin typeface="Arial"/>
              <a:ea typeface="Arial"/>
              <a:cs typeface="Arial"/>
            </a:rPr>
            <a:t>2</a:t>
          </a:r>
          <a:r>
            <a:rPr lang="en-US" cap="none" sz="1200" b="1" i="0" u="none" baseline="0">
              <a:solidFill>
                <a:srgbClr val="000000"/>
              </a:solidFill>
              <a:latin typeface="Arial"/>
              <a:ea typeface="Arial"/>
              <a:cs typeface="Arial"/>
            </a:rPr>
            <a:t> = Coefficient of Determination  
</a:t>
          </a:r>
          <a:r>
            <a:rPr lang="en-US" cap="none" sz="1200" b="1" i="0" u="none" baseline="0">
              <a:solidFill>
                <a:srgbClr val="000000"/>
              </a:solidFill>
              <a:latin typeface="Arial"/>
              <a:ea typeface="Arial"/>
              <a:cs typeface="Arial"/>
            </a:rPr>
            <a:t>R-square = Proportion of the total variability that can be explained using
</a:t>
          </a:r>
          <a:r>
            <a:rPr lang="en-US" cap="none" sz="1200" b="1" i="0" u="none" baseline="0">
              <a:solidFill>
                <a:srgbClr val="000000"/>
              </a:solidFill>
              <a:latin typeface="Arial"/>
              <a:ea typeface="Arial"/>
              <a:cs typeface="Arial"/>
            </a:rPr>
            <a:t>                      the fitted regression model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pages 160 &amp;593</a:t>
          </a:r>
          <a:r>
            <a:rPr lang="en-US" cap="none" sz="1000" b="0" i="0" u="none" baseline="0">
              <a:solidFill>
                <a:srgbClr val="000000"/>
              </a:solidFill>
              <a:latin typeface="Calibri"/>
              <a:ea typeface="Calibri"/>
              <a:cs typeface="Calibri"/>
            </a:rPr>
            <a:t>, 2nd edition or pg. 204 &amp; 523, 1st edition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R-square = SS(regression) / SS(total) 
</a:t>
          </a:r>
          <a:r>
            <a:rPr lang="en-US" cap="none" sz="1200" b="1" i="0" u="none" baseline="0">
              <a:solidFill>
                <a:srgbClr val="000000"/>
              </a:solidFill>
              <a:latin typeface="Arial"/>
              <a:ea typeface="Arial"/>
              <a:cs typeface="Arial"/>
            </a:rPr>
            <a:t>             R</a:t>
          </a:r>
          <a:r>
            <a:rPr lang="en-US" cap="none" sz="1200" b="1" i="0" u="none" baseline="30000">
              <a:solidFill>
                <a:srgbClr val="000000"/>
              </a:solidFill>
              <a:latin typeface="Arial"/>
              <a:ea typeface="Arial"/>
              <a:cs typeface="Arial"/>
            </a:rPr>
            <a:t>2</a:t>
          </a:r>
          <a:r>
            <a:rPr lang="en-US" cap="none" sz="1200" b="1" i="0" u="none" baseline="0">
              <a:solidFill>
                <a:srgbClr val="000000"/>
              </a:solidFill>
              <a:latin typeface="Arial"/>
              <a:ea typeface="Arial"/>
              <a:cs typeface="Arial"/>
            </a:rPr>
            <a:t> = SSR / SST = (SST - SSE) / SST = 1 - (SSE/SST)</a:t>
          </a:r>
        </a:p>
      </xdr:txBody>
    </xdr:sp>
    <xdr:clientData/>
  </xdr:twoCellAnchor>
  <xdr:twoCellAnchor>
    <xdr:from>
      <xdr:col>6</xdr:col>
      <xdr:colOff>257175</xdr:colOff>
      <xdr:row>8</xdr:row>
      <xdr:rowOff>114300</xdr:rowOff>
    </xdr:from>
    <xdr:to>
      <xdr:col>9</xdr:col>
      <xdr:colOff>304800</xdr:colOff>
      <xdr:row>12</xdr:row>
      <xdr:rowOff>123825</xdr:rowOff>
    </xdr:to>
    <xdr:sp>
      <xdr:nvSpPr>
        <xdr:cNvPr id="2" name="TextBox 1"/>
        <xdr:cNvSpPr txBox="1">
          <a:spLocks noChangeArrowheads="1"/>
        </xdr:cNvSpPr>
      </xdr:nvSpPr>
      <xdr:spPr>
        <a:xfrm>
          <a:off x="3914775" y="1409700"/>
          <a:ext cx="1876425" cy="657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1" u="none" baseline="0">
              <a:solidFill>
                <a:srgbClr val="000000"/>
              </a:solidFill>
            </a:rPr>
            <a:t>SSR = SST - SSE</a:t>
          </a:r>
        </a:p>
      </xdr:txBody>
    </xdr:sp>
    <xdr:clientData/>
  </xdr:twoCellAnchor>
  <xdr:twoCellAnchor>
    <xdr:from>
      <xdr:col>0</xdr:col>
      <xdr:colOff>57150</xdr:colOff>
      <xdr:row>14</xdr:row>
      <xdr:rowOff>38100</xdr:rowOff>
    </xdr:from>
    <xdr:to>
      <xdr:col>8</xdr:col>
      <xdr:colOff>561975</xdr:colOff>
      <xdr:row>17</xdr:row>
      <xdr:rowOff>0</xdr:rowOff>
    </xdr:to>
    <xdr:sp>
      <xdr:nvSpPr>
        <xdr:cNvPr id="3" name="Text 1"/>
        <xdr:cNvSpPr txBox="1">
          <a:spLocks noChangeArrowheads="1"/>
        </xdr:cNvSpPr>
      </xdr:nvSpPr>
      <xdr:spPr>
        <a:xfrm>
          <a:off x="57150" y="2305050"/>
          <a:ext cx="538162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FF"/>
              </a:solidFill>
              <a:latin typeface="Arial"/>
              <a:ea typeface="Arial"/>
              <a:cs typeface="Arial"/>
            </a:rPr>
            <a:t>R-square Adjusted is a coefficient used in multiple regression to adjust the R-square measure using the degrees of freedom.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10</xdr:col>
      <xdr:colOff>504825</xdr:colOff>
      <xdr:row>1</xdr:row>
      <xdr:rowOff>142875</xdr:rowOff>
    </xdr:to>
    <xdr:sp>
      <xdr:nvSpPr>
        <xdr:cNvPr id="1" name="Text 1"/>
        <xdr:cNvSpPr txBox="1">
          <a:spLocks noChangeArrowheads="1"/>
        </xdr:cNvSpPr>
      </xdr:nvSpPr>
      <xdr:spPr>
        <a:xfrm>
          <a:off x="38100" y="38100"/>
          <a:ext cx="6562725" cy="266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FF"/>
              </a:solidFill>
              <a:latin typeface="Arial"/>
              <a:ea typeface="Arial"/>
              <a:cs typeface="Arial"/>
            </a:rPr>
            <a:t>Estimation of the Variance of the Errors with the Variance of Residuals = MSE.  </a:t>
          </a:r>
        </a:p>
      </xdr:txBody>
    </xdr:sp>
    <xdr:clientData/>
  </xdr:twoCellAnchor>
  <xdr:twoCellAnchor>
    <xdr:from>
      <xdr:col>0</xdr:col>
      <xdr:colOff>28575</xdr:colOff>
      <xdr:row>11</xdr:row>
      <xdr:rowOff>9525</xdr:rowOff>
    </xdr:from>
    <xdr:to>
      <xdr:col>10</xdr:col>
      <xdr:colOff>247650</xdr:colOff>
      <xdr:row>22</xdr:row>
      <xdr:rowOff>133350</xdr:rowOff>
    </xdr:to>
    <xdr:sp>
      <xdr:nvSpPr>
        <xdr:cNvPr id="2" name="Text 7"/>
        <xdr:cNvSpPr txBox="1">
          <a:spLocks noChangeArrowheads="1"/>
        </xdr:cNvSpPr>
      </xdr:nvSpPr>
      <xdr:spPr>
        <a:xfrm>
          <a:off x="28575" y="1828800"/>
          <a:ext cx="6315075" cy="1905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MSE will be used to denote the sample estimate of error variance for the Y values
</a:t>
          </a:r>
          <a:r>
            <a:rPr lang="en-US" cap="none" sz="1200" b="0" i="0" u="none" baseline="0">
              <a:solidFill>
                <a:srgbClr val="0000FF"/>
              </a:solidFill>
              <a:latin typeface="Arial"/>
              <a:ea typeface="Arial"/>
              <a:cs typeface="Arial"/>
            </a:rPr>
            <a:t>MSE</a:t>
          </a:r>
          <a:r>
            <a:rPr lang="en-US" cap="none" sz="1200" b="0" i="0" u="none" baseline="0">
              <a:solidFill>
                <a:srgbClr val="000000"/>
              </a:solidFill>
              <a:latin typeface="Arial"/>
              <a:ea typeface="Arial"/>
              <a:cs typeface="Arial"/>
            </a:rPr>
            <a:t> represents </a:t>
          </a:r>
          <a:r>
            <a:rPr lang="en-US" cap="none" sz="1200" b="0" i="0" u="none" baseline="0">
              <a:solidFill>
                <a:srgbClr val="0000FF"/>
              </a:solidFill>
              <a:latin typeface="Arial"/>
              <a:ea typeface="Arial"/>
              <a:cs typeface="Arial"/>
            </a:rPr>
            <a:t>Mean Square Error</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MSE = SSE / (degrees of freedom error)</a:t>
          </a:r>
          <a:r>
            <a:rPr lang="en-US" cap="none" sz="1200" b="0" i="0" u="none" baseline="0">
              <a:solidFill>
                <a:srgbClr val="000000"/>
              </a:solidFill>
              <a:latin typeface="Arial"/>
              <a:ea typeface="Arial"/>
              <a:cs typeface="Arial"/>
            </a:rPr>
            <a:t> = </a:t>
          </a:r>
          <a:r>
            <a:rPr lang="en-US" cap="none" sz="1200" b="1" i="0" u="none" baseline="0">
              <a:solidFill>
                <a:srgbClr val="000000"/>
              </a:solidFill>
              <a:latin typeface="Arial"/>
              <a:ea typeface="Arial"/>
              <a:cs typeface="Arial"/>
            </a:rPr>
            <a:t>SS(residual) / (degrees of freedom residual)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Total = </a:t>
          </a:r>
          <a:r>
            <a:rPr lang="en-US" cap="none" sz="1200" b="1" i="0" u="none" baseline="0">
              <a:solidFill>
                <a:srgbClr val="000000"/>
              </a:solidFill>
              <a:latin typeface="Arial"/>
              <a:ea typeface="Arial"/>
              <a:cs typeface="Arial"/>
            </a:rPr>
            <a:t>df(Total) = n-1</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Regression  = </a:t>
          </a:r>
          <a:r>
            <a:rPr lang="en-US" cap="none" sz="1200" b="1" i="0" u="none" baseline="0">
              <a:solidFill>
                <a:srgbClr val="000000"/>
              </a:solidFill>
              <a:latin typeface="Arial"/>
              <a:ea typeface="Arial"/>
              <a:cs typeface="Arial"/>
            </a:rPr>
            <a:t>df(Reg) = number of predictor variables = k</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Degrees of Freedom Error = </a:t>
          </a:r>
          <a:r>
            <a:rPr lang="en-US" cap="none" sz="1200" b="1" i="0" u="none" baseline="0">
              <a:solidFill>
                <a:srgbClr val="000000"/>
              </a:solidFill>
              <a:latin typeface="Arial"/>
              <a:ea typeface="Arial"/>
              <a:cs typeface="Arial"/>
            </a:rPr>
            <a:t>df(Error)</a:t>
          </a:r>
          <a:r>
            <a:rPr lang="en-US" cap="none" sz="1200" b="0" i="0" u="none" baseline="0">
              <a:solidFill>
                <a:srgbClr val="000000"/>
              </a:solidFill>
              <a:latin typeface="Arial"/>
              <a:ea typeface="Arial"/>
              <a:cs typeface="Arial"/>
            </a:rPr>
            <a:t> = df(Total) - df(Regression) = </a:t>
          </a:r>
          <a:r>
            <a:rPr lang="en-US" cap="none" sz="1200" b="1" i="0" u="none" baseline="0">
              <a:solidFill>
                <a:srgbClr val="000000"/>
              </a:solidFill>
              <a:latin typeface="Arial"/>
              <a:ea typeface="Arial"/>
              <a:cs typeface="Arial"/>
            </a:rPr>
            <a:t>n-k-1
</a:t>
          </a:r>
          <a:r>
            <a:rPr lang="en-US" cap="none" sz="1200" b="1" i="0" u="none" baseline="0">
              <a:solidFill>
                <a:srgbClr val="000000"/>
              </a:solidFill>
              <a:latin typeface="Arial"/>
              <a:ea typeface="Arial"/>
              <a:cs typeface="Arial"/>
            </a:rPr>
            <a:t>df(Total) = df(Regression) + df(Error)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Excel Regression, </a:t>
          </a:r>
          <a:r>
            <a:rPr lang="en-US" cap="none" sz="1200" b="1" i="0" u="none" baseline="0">
              <a:solidFill>
                <a:srgbClr val="000000"/>
              </a:solidFill>
              <a:latin typeface="Arial"/>
              <a:ea typeface="Arial"/>
              <a:cs typeface="Arial"/>
            </a:rPr>
            <a:t>Standard Error = Square Root of MSE.</a:t>
          </a:r>
          <a:r>
            <a:rPr lang="en-US" cap="none" sz="1200" b="0" i="0" u="none" baseline="0">
              <a:solidFill>
                <a:srgbClr val="000000"/>
              </a:solidFill>
              <a:latin typeface="Arial"/>
              <a:ea typeface="Arial"/>
              <a:cs typeface="Arial"/>
            </a:rPr>
            <a:t>
</a:t>
          </a:r>
          <a:r>
            <a:rPr lang="en-US" cap="none" sz="1200" b="1" i="0" u="none" baseline="0">
              <a:solidFill>
                <a:srgbClr val="339966"/>
              </a:solidFill>
              <a:latin typeface="Arial"/>
              <a:ea typeface="Arial"/>
              <a:cs typeface="Arial"/>
            </a:rPr>
            <a:t>MSE measures the Variance of the Y values around the fitted regression line.</a:t>
          </a:r>
          <a:r>
            <a:rPr lang="en-US" cap="none" sz="1200" b="0" i="0" u="none" baseline="0">
              <a:solidFill>
                <a:srgbClr val="000000"/>
              </a:solidFill>
              <a:latin typeface="Arial"/>
              <a:ea typeface="Arial"/>
              <a:cs typeface="Arial"/>
            </a:rPr>
            <a:t>
</a:t>
          </a:r>
        </a:p>
      </xdr:txBody>
    </xdr:sp>
    <xdr:clientData/>
  </xdr:twoCellAnchor>
  <xdr:twoCellAnchor>
    <xdr:from>
      <xdr:col>0</xdr:col>
      <xdr:colOff>19050</xdr:colOff>
      <xdr:row>3</xdr:row>
      <xdr:rowOff>28575</xdr:rowOff>
    </xdr:from>
    <xdr:to>
      <xdr:col>8</xdr:col>
      <xdr:colOff>466725</xdr:colOff>
      <xdr:row>9</xdr:row>
      <xdr:rowOff>114300</xdr:rowOff>
    </xdr:to>
    <xdr:sp>
      <xdr:nvSpPr>
        <xdr:cNvPr id="3" name="Text Box 8"/>
        <xdr:cNvSpPr txBox="1">
          <a:spLocks noChangeArrowheads="1"/>
        </xdr:cNvSpPr>
      </xdr:nvSpPr>
      <xdr:spPr>
        <a:xfrm>
          <a:off x="19050" y="552450"/>
          <a:ext cx="5324475" cy="1057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Symbol"/>
              <a:ea typeface="Symbol"/>
              <a:cs typeface="Symbol"/>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Variance(</a:t>
          </a:r>
          <a:r>
            <a:rPr lang="en-US" cap="none" sz="1400" b="1" i="0" u="none" baseline="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 Phenomenon Variance of the random errors
</a:t>
          </a:r>
          <a:r>
            <a:rPr lang="en-US" cap="none" sz="1400" b="1" i="0" u="none" baseline="0">
              <a:solidFill>
                <a:srgbClr val="000000"/>
              </a:solidFill>
              <a:latin typeface="Times New Roman"/>
              <a:ea typeface="Times New Roman"/>
              <a:cs typeface="Times New Roman"/>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Times New Roman"/>
              <a:ea typeface="Times New Roman"/>
              <a:cs typeface="Times New Roman"/>
            </a:rPr>
            <a:t>e</a:t>
          </a:r>
          <a:r>
            <a:rPr lang="en-US" cap="none" sz="1400" b="1" i="0" u="none" baseline="0">
              <a:solidFill>
                <a:srgbClr val="000000"/>
              </a:solidFill>
              <a:latin typeface="Times New Roman"/>
              <a:ea typeface="Times New Roman"/>
              <a:cs typeface="Times New Roman"/>
            </a:rPr>
            <a:t>= MSE = MS</a:t>
          </a:r>
          <a:r>
            <a:rPr lang="en-US" cap="none" sz="1400" b="1" i="0" u="none" baseline="-25000">
              <a:solidFill>
                <a:srgbClr val="000000"/>
              </a:solidFill>
              <a:latin typeface="Times New Roman"/>
              <a:ea typeface="Times New Roman"/>
              <a:cs typeface="Times New Roman"/>
            </a:rPr>
            <a:t>Residual</a:t>
          </a:r>
          <a:r>
            <a:rPr lang="en-US" cap="none" sz="1400" b="1" i="0" u="none" baseline="0">
              <a:solidFill>
                <a:srgbClr val="000000"/>
              </a:solidFill>
              <a:latin typeface="Times New Roman"/>
              <a:ea typeface="Times New Roman"/>
              <a:cs typeface="Times New Roman"/>
            </a:rPr>
            <a:t> = Sample Estimate of </a:t>
          </a:r>
          <a:r>
            <a:rPr lang="en-US" cap="none" sz="1400" b="1" i="0" u="none" baseline="0">
              <a:solidFill>
                <a:srgbClr val="000000"/>
              </a:solidFill>
              <a:latin typeface="Symbol"/>
              <a:ea typeface="Symbol"/>
              <a:cs typeface="Symbol"/>
            </a:rPr>
            <a:t>s</a:t>
          </a:r>
          <a:r>
            <a:rPr lang="en-US" cap="none" sz="1400" b="1" i="0" u="none" baseline="30000">
              <a:solidFill>
                <a:srgbClr val="000000"/>
              </a:solidFill>
              <a:latin typeface="Times New Roman"/>
              <a:ea typeface="Times New Roman"/>
              <a:cs typeface="Times New Roman"/>
            </a:rPr>
            <a:t>2</a:t>
          </a:r>
          <a:r>
            <a:rPr lang="en-US" cap="none" sz="1400" b="1" i="0" u="none" baseline="-25000">
              <a:solidFill>
                <a:srgbClr val="000000"/>
              </a:solidFill>
              <a:latin typeface="Symbol"/>
              <a:ea typeface="Symbol"/>
              <a:cs typeface="Symbol"/>
            </a:rPr>
            <a:t>e</a:t>
          </a:r>
          <a:r>
            <a:rPr lang="en-US" cap="none" sz="14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MSE measures the variance of all the Y values in the data set about the sample regression surface which is an estimate of the variance of the population Y values around the population regression surface.</a:t>
          </a:r>
          <a:r>
            <a:rPr lang="en-US" cap="none" sz="12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6.vml" /><Relationship Id="rId4" Type="http://schemas.openxmlformats.org/officeDocument/2006/relationships/drawing" Target="../drawings/drawing11.xml" /><Relationship Id="rId5"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oleObject" Target="../embeddings/oleObject_18_1.bin" /><Relationship Id="rId3" Type="http://schemas.openxmlformats.org/officeDocument/2006/relationships/oleObject" Target="../embeddings/oleObject_18_2.bin" /><Relationship Id="rId4" Type="http://schemas.openxmlformats.org/officeDocument/2006/relationships/oleObject" Target="../embeddings/oleObject_18_3.bin" /><Relationship Id="rId5" Type="http://schemas.openxmlformats.org/officeDocument/2006/relationships/oleObject" Target="../embeddings/oleObject_18_4.bin" /><Relationship Id="rId6" Type="http://schemas.openxmlformats.org/officeDocument/2006/relationships/vmlDrawing" Target="../drawings/vmlDrawing8.vml" /><Relationship Id="rId7"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5.vml" /><Relationship Id="rId5" Type="http://schemas.openxmlformats.org/officeDocument/2006/relationships/drawing" Target="../drawings/drawing8.xml" /><Relationship Id="rId6"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5">
      <selection activeCell="O17" sqref="O17"/>
    </sheetView>
  </sheetViews>
  <sheetFormatPr defaultColWidth="9.140625" defaultRowHeight="12.75"/>
  <cols>
    <col min="1" max="16384" width="9.140625" style="116"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
    </sheetView>
  </sheetViews>
  <sheetFormatPr defaultColWidth="9.140625" defaultRowHeight="12.75"/>
  <sheetData/>
  <sheetProtection/>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F15"/>
  <sheetViews>
    <sheetView zoomScalePageLayoutView="0" workbookViewId="0" topLeftCell="A1">
      <selection activeCell="B7" sqref="B7"/>
    </sheetView>
  </sheetViews>
  <sheetFormatPr defaultColWidth="9.140625" defaultRowHeight="12.75"/>
  <cols>
    <col min="1" max="1" width="16.28125" style="0" customWidth="1"/>
  </cols>
  <sheetData>
    <row r="1" ht="12.75">
      <c r="A1" t="s">
        <v>0</v>
      </c>
    </row>
    <row r="2" ht="12.75">
      <c r="A2" t="s">
        <v>1</v>
      </c>
    </row>
    <row r="3" ht="13.5" thickBot="1"/>
    <row r="4" spans="1:2" ht="12.75">
      <c r="A4" s="1" t="s">
        <v>2</v>
      </c>
      <c r="B4" s="1"/>
    </row>
    <row r="5" spans="1:2" ht="12.75">
      <c r="A5" s="2" t="s">
        <v>3</v>
      </c>
      <c r="B5" s="2">
        <v>0.4921834704828696</v>
      </c>
    </row>
    <row r="6" spans="1:3" ht="12.75">
      <c r="A6" s="14" t="s">
        <v>4</v>
      </c>
      <c r="B6" s="12">
        <v>0.24224456861656177</v>
      </c>
      <c r="C6" s="13" t="s">
        <v>5</v>
      </c>
    </row>
    <row r="7" spans="1:2" ht="12.75">
      <c r="A7" s="2" t="s">
        <v>6</v>
      </c>
      <c r="B7" s="2">
        <v>0.19714007865326186</v>
      </c>
    </row>
    <row r="8" spans="1:2" ht="12.75">
      <c r="A8" s="2" t="s">
        <v>7</v>
      </c>
      <c r="B8" s="2">
        <v>8.00140085285739</v>
      </c>
    </row>
    <row r="9" spans="1:2" ht="13.5" thickBot="1">
      <c r="A9" s="3" t="s">
        <v>8</v>
      </c>
      <c r="B9" s="3">
        <v>90</v>
      </c>
    </row>
    <row r="10" ht="12.75">
      <c r="B10" s="9" t="s">
        <v>9</v>
      </c>
    </row>
    <row r="11" spans="1:6" ht="13.5" thickBot="1">
      <c r="A11" t="s">
        <v>10</v>
      </c>
      <c r="F11" s="6" t="s">
        <v>11</v>
      </c>
    </row>
    <row r="12" spans="1:6" ht="12.75">
      <c r="A12" s="4"/>
      <c r="B12" s="8" t="s">
        <v>12</v>
      </c>
      <c r="C12" s="4" t="s">
        <v>13</v>
      </c>
      <c r="D12" s="4" t="s">
        <v>14</v>
      </c>
      <c r="E12" s="4" t="s">
        <v>15</v>
      </c>
      <c r="F12" s="7" t="s">
        <v>16</v>
      </c>
    </row>
    <row r="13" spans="1:6" ht="12.75">
      <c r="A13" s="2" t="s">
        <v>17</v>
      </c>
      <c r="B13" s="10">
        <v>5</v>
      </c>
      <c r="C13" s="2">
        <v>1719.2393111412366</v>
      </c>
      <c r="D13" s="2">
        <v>343.8478622282473</v>
      </c>
      <c r="E13" s="2">
        <v>5.370741777895472</v>
      </c>
      <c r="F13" s="5">
        <v>0.000247384446607981</v>
      </c>
    </row>
    <row r="14" spans="1:6" ht="12.75">
      <c r="A14" s="2" t="s">
        <v>18</v>
      </c>
      <c r="B14" s="10">
        <v>84</v>
      </c>
      <c r="C14" s="2">
        <v>5377.882911080987</v>
      </c>
      <c r="D14" s="2">
        <v>64.02241560810698</v>
      </c>
      <c r="E14" s="2"/>
      <c r="F14" s="2"/>
    </row>
    <row r="15" spans="1:6" ht="13.5" thickBot="1">
      <c r="A15" s="3" t="s">
        <v>19</v>
      </c>
      <c r="B15" s="11">
        <v>89</v>
      </c>
      <c r="C15" s="3">
        <v>7097.122222222223</v>
      </c>
      <c r="D15" s="3"/>
      <c r="E15" s="3"/>
      <c r="F15" s="3"/>
    </row>
  </sheetData>
  <sheetProtection/>
  <printOptions/>
  <pageMargins left="0.75" right="0.75" top="1" bottom="1" header="0.5" footer="0.5"/>
  <pageSetup horizontalDpi="600" verticalDpi="600" orientation="portrait" r:id="rId5"/>
  <drawing r:id="rId4"/>
  <legacyDrawing r:id="rId3"/>
  <oleObjects>
    <oleObject progId="Equation.3" shapeId="5201609" r:id="rId1"/>
    <oleObject progId="Equation.3" shapeId="5217842" r:id="rId2"/>
  </oleObjects>
</worksheet>
</file>

<file path=xl/worksheets/sheet12.xml><?xml version="1.0" encoding="utf-8"?>
<worksheet xmlns="http://schemas.openxmlformats.org/spreadsheetml/2006/main" xmlns:r="http://schemas.openxmlformats.org/officeDocument/2006/relationships">
  <dimension ref="A16:N25"/>
  <sheetViews>
    <sheetView zoomScalePageLayoutView="0" workbookViewId="0" topLeftCell="A1">
      <selection activeCell="C23" sqref="C23"/>
    </sheetView>
  </sheetViews>
  <sheetFormatPr defaultColWidth="9.140625" defaultRowHeight="12.75"/>
  <cols>
    <col min="1" max="1" width="7.421875" style="0" customWidth="1"/>
    <col min="2" max="2" width="9.140625" style="27" customWidth="1"/>
    <col min="3" max="3" width="10.421875" style="27" customWidth="1"/>
    <col min="4" max="4" width="5.00390625" style="27" customWidth="1"/>
    <col min="5" max="5" width="5.8515625" style="27" customWidth="1"/>
    <col min="6" max="7" width="10.28125" style="0" customWidth="1"/>
    <col min="8" max="9" width="11.8515625" style="0" customWidth="1"/>
  </cols>
  <sheetData>
    <row r="2" s="50" customFormat="1" ht="15"/>
    <row r="16" spans="1:2" ht="12.75">
      <c r="A16" s="15">
        <f>TINV(0.05,10)</f>
        <v>2.2281388519862744</v>
      </c>
      <c r="B16" s="26" t="s">
        <v>20</v>
      </c>
    </row>
    <row r="18" ht="13.5" thickBot="1"/>
    <row r="19" spans="1:9" s="57" customFormat="1" ht="12.75">
      <c r="A19" s="4"/>
      <c r="B19" s="16" t="s">
        <v>21</v>
      </c>
      <c r="C19" s="28" t="s">
        <v>7</v>
      </c>
      <c r="D19" s="28" t="s">
        <v>22</v>
      </c>
      <c r="E19" s="28" t="s">
        <v>23</v>
      </c>
      <c r="F19" s="34" t="s">
        <v>24</v>
      </c>
      <c r="G19" s="34" t="s">
        <v>25</v>
      </c>
      <c r="H19" s="54" t="s">
        <v>26</v>
      </c>
      <c r="I19" s="54" t="s">
        <v>27</v>
      </c>
    </row>
    <row r="20" spans="1:9" ht="12.75">
      <c r="A20" s="2" t="s">
        <v>28</v>
      </c>
      <c r="B20" s="32">
        <v>67.38603179447423</v>
      </c>
      <c r="C20" s="29">
        <v>6.151269942793179</v>
      </c>
      <c r="D20" s="29">
        <v>10.95481622838283</v>
      </c>
      <c r="E20" s="31">
        <v>7.324988149098069E-18</v>
      </c>
      <c r="F20" s="35">
        <v>55.15355385595319</v>
      </c>
      <c r="G20" s="35">
        <v>79.61850973299528</v>
      </c>
      <c r="H20" s="55">
        <v>57.15525495085972</v>
      </c>
      <c r="I20" s="55">
        <v>77.61680863808874</v>
      </c>
    </row>
    <row r="21" spans="1:14" ht="12.75">
      <c r="A21" s="2" t="s">
        <v>29</v>
      </c>
      <c r="B21" s="32">
        <v>6.062385018108201</v>
      </c>
      <c r="C21" s="29">
        <v>1.797755807464827</v>
      </c>
      <c r="D21" s="29">
        <v>3.372196041829119</v>
      </c>
      <c r="E21" s="31">
        <v>0.0011293778970155985</v>
      </c>
      <c r="F21" s="35">
        <v>2.4873495444291067</v>
      </c>
      <c r="G21" s="35">
        <v>9.637420491787296</v>
      </c>
      <c r="H21" s="55">
        <v>3.0723620380513395</v>
      </c>
      <c r="I21" s="55">
        <v>9.052407998165062</v>
      </c>
      <c r="N21" s="53"/>
    </row>
    <row r="22" spans="1:9" ht="12.75">
      <c r="A22" s="2" t="s">
        <v>30</v>
      </c>
      <c r="B22" s="32">
        <v>4.7573554812861705</v>
      </c>
      <c r="C22" s="29">
        <v>1.680286985585643</v>
      </c>
      <c r="D22" s="29">
        <v>2.831275563101534</v>
      </c>
      <c r="E22" s="31">
        <v>0.005800504718959899</v>
      </c>
      <c r="F22" s="35">
        <v>1.4159197009166973</v>
      </c>
      <c r="G22" s="35">
        <v>8.098791261655643</v>
      </c>
      <c r="H22" s="55">
        <v>1.9627063531176097</v>
      </c>
      <c r="I22" s="55">
        <v>7.552004609454731</v>
      </c>
    </row>
    <row r="23" spans="1:9" ht="12.75">
      <c r="A23" s="2" t="s">
        <v>31</v>
      </c>
      <c r="B23" s="32">
        <v>0.382351515930951</v>
      </c>
      <c r="C23" s="29">
        <v>3.805201934528345</v>
      </c>
      <c r="D23" s="29">
        <v>0.10048126814545612</v>
      </c>
      <c r="E23" s="29">
        <v>0.920201692811666</v>
      </c>
      <c r="F23" s="35">
        <v>-7.184711732572728</v>
      </c>
      <c r="G23" s="35">
        <v>7.94941476443463</v>
      </c>
      <c r="H23" s="55">
        <v>-5.9464508613180405</v>
      </c>
      <c r="I23" s="55">
        <v>6.711153893179943</v>
      </c>
    </row>
    <row r="24" spans="1:9" ht="12.75">
      <c r="A24" s="2" t="s">
        <v>32</v>
      </c>
      <c r="B24" s="32">
        <v>2.131622173953833</v>
      </c>
      <c r="C24" s="29">
        <v>4.035631147762096</v>
      </c>
      <c r="D24" s="29">
        <v>0.5282004464495955</v>
      </c>
      <c r="E24" s="29">
        <v>0.5987529148128151</v>
      </c>
      <c r="F24" s="35">
        <v>-5.893674950397717</v>
      </c>
      <c r="G24" s="35">
        <v>10.156919298305382</v>
      </c>
      <c r="H24" s="55">
        <v>-4.580429496655497</v>
      </c>
      <c r="I24" s="55">
        <v>8.843673844563163</v>
      </c>
    </row>
    <row r="25" spans="1:9" ht="13.5" thickBot="1">
      <c r="A25" s="3" t="s">
        <v>33</v>
      </c>
      <c r="B25" s="33">
        <v>-3.093785381912401</v>
      </c>
      <c r="C25" s="30">
        <v>4.564967624636343</v>
      </c>
      <c r="D25" s="30">
        <v>-0.677723400537558</v>
      </c>
      <c r="E25" s="30">
        <v>0.49980959643846457</v>
      </c>
      <c r="F25" s="36">
        <v>-12.17172640510713</v>
      </c>
      <c r="G25" s="36">
        <v>5.984155641282328</v>
      </c>
      <c r="H25" s="56">
        <v>-10.686228162073077</v>
      </c>
      <c r="I25" s="56">
        <v>4.498657398248275</v>
      </c>
    </row>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2:E18"/>
  <sheetViews>
    <sheetView zoomScalePageLayoutView="0" workbookViewId="0" topLeftCell="A1">
      <selection activeCell="B15" sqref="B15"/>
    </sheetView>
  </sheetViews>
  <sheetFormatPr defaultColWidth="9.140625" defaultRowHeight="12.75"/>
  <cols>
    <col min="3" max="3" width="16.57421875" style="0" customWidth="1"/>
  </cols>
  <sheetData>
    <row r="11" ht="13.5" thickBot="1"/>
    <row r="12" spans="1:5" ht="12.75">
      <c r="A12" s="17"/>
      <c r="B12" s="18" t="s">
        <v>21</v>
      </c>
      <c r="C12" s="17" t="s">
        <v>7</v>
      </c>
      <c r="D12" s="17" t="s">
        <v>22</v>
      </c>
      <c r="E12" s="23" t="s">
        <v>23</v>
      </c>
    </row>
    <row r="13" spans="1:5" ht="12.75">
      <c r="A13" s="19" t="s">
        <v>28</v>
      </c>
      <c r="B13" s="19">
        <v>67.38603179447423</v>
      </c>
      <c r="C13" s="21">
        <v>6.151269942793179</v>
      </c>
      <c r="D13" s="19">
        <v>10.95481622838283</v>
      </c>
      <c r="E13" s="5">
        <v>7.324988149098069E-18</v>
      </c>
    </row>
    <row r="14" spans="1:5" ht="12.75">
      <c r="A14" s="19" t="s">
        <v>29</v>
      </c>
      <c r="B14" s="19">
        <v>6.062385018108201</v>
      </c>
      <c r="C14" s="21">
        <v>1.797755807464827</v>
      </c>
      <c r="D14" s="19">
        <v>3.372196041829119</v>
      </c>
      <c r="E14" s="5">
        <v>0.0011293778970155985</v>
      </c>
    </row>
    <row r="15" spans="1:5" ht="12.75">
      <c r="A15" s="19" t="s">
        <v>30</v>
      </c>
      <c r="B15" s="19">
        <v>4.7573554812861705</v>
      </c>
      <c r="C15" s="21">
        <v>1.680286985585643</v>
      </c>
      <c r="D15" s="19">
        <v>2.831275563101534</v>
      </c>
      <c r="E15" s="5">
        <v>0.005800504718959899</v>
      </c>
    </row>
    <row r="16" spans="1:5" ht="12.75">
      <c r="A16" s="19" t="s">
        <v>31</v>
      </c>
      <c r="B16" s="19">
        <v>0.382351515930951</v>
      </c>
      <c r="C16" s="21">
        <v>3.805201934528345</v>
      </c>
      <c r="D16" s="19">
        <v>0.10048126814545612</v>
      </c>
      <c r="E16" s="24">
        <v>0.920201692811666</v>
      </c>
    </row>
    <row r="17" spans="1:5" ht="12.75">
      <c r="A17" s="19" t="s">
        <v>32</v>
      </c>
      <c r="B17" s="19">
        <v>2.131622173953833</v>
      </c>
      <c r="C17" s="21">
        <v>4.035631147762096</v>
      </c>
      <c r="D17" s="19">
        <v>0.5282004464495955</v>
      </c>
      <c r="E17" s="24">
        <v>0.5987529148128151</v>
      </c>
    </row>
    <row r="18" spans="1:5" ht="13.5" thickBot="1">
      <c r="A18" s="20" t="s">
        <v>33</v>
      </c>
      <c r="B18" s="20">
        <v>-3.093785381912401</v>
      </c>
      <c r="C18" s="22">
        <v>4.564967624636343</v>
      </c>
      <c r="D18" s="20">
        <v>-0.677723400537558</v>
      </c>
      <c r="E18" s="25">
        <v>0.49980959643846457</v>
      </c>
    </row>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N41" sqref="N41"/>
    </sheetView>
  </sheetViews>
  <sheetFormatPr defaultColWidth="9.140625" defaultRowHeight="12.75"/>
  <sheetData/>
  <sheetProtection/>
  <printOptions/>
  <pageMargins left="0.75" right="0.75" top="1" bottom="1" header="0.5" footer="0.5"/>
  <pageSetup horizontalDpi="200" verticalDpi="200" orientation="portrait" r:id="rId2"/>
  <drawing r:id="rId1"/>
</worksheet>
</file>

<file path=xl/worksheets/sheet15.xml><?xml version="1.0" encoding="utf-8"?>
<worksheet xmlns="http://schemas.openxmlformats.org/spreadsheetml/2006/main" xmlns:r="http://schemas.openxmlformats.org/officeDocument/2006/relationships">
  <dimension ref="A1:J19"/>
  <sheetViews>
    <sheetView zoomScalePageLayoutView="0" workbookViewId="0" topLeftCell="A1">
      <selection activeCell="F29" sqref="F29"/>
    </sheetView>
  </sheetViews>
  <sheetFormatPr defaultColWidth="9.140625" defaultRowHeight="12.75"/>
  <cols>
    <col min="1" max="1" width="4.140625" style="52" customWidth="1"/>
    <col min="2" max="2" width="10.00390625" style="52" customWidth="1"/>
    <col min="3" max="16384" width="9.140625" style="52" customWidth="1"/>
  </cols>
  <sheetData>
    <row r="1" ht="18">
      <c r="A1" s="112" t="s">
        <v>88</v>
      </c>
    </row>
    <row r="2" ht="20.25">
      <c r="A2" s="113" t="s">
        <v>41</v>
      </c>
    </row>
    <row r="3" spans="1:2" ht="20.25">
      <c r="A3" s="114"/>
      <c r="B3" s="52" t="s">
        <v>42</v>
      </c>
    </row>
    <row r="4" ht="20.25">
      <c r="A4" s="113" t="s">
        <v>43</v>
      </c>
    </row>
    <row r="5" spans="1:2" ht="20.25">
      <c r="A5" s="113"/>
      <c r="B5" s="50" t="s">
        <v>97</v>
      </c>
    </row>
    <row r="6" spans="1:2" ht="20.25">
      <c r="A6" s="114"/>
      <c r="B6" s="52" t="s">
        <v>44</v>
      </c>
    </row>
    <row r="7" ht="20.25">
      <c r="A7" s="113" t="s">
        <v>45</v>
      </c>
    </row>
    <row r="8" spans="1:2" ht="20.25">
      <c r="A8" s="114"/>
      <c r="B8" s="50" t="s">
        <v>98</v>
      </c>
    </row>
    <row r="9" ht="20.25">
      <c r="A9" s="113" t="s">
        <v>46</v>
      </c>
    </row>
    <row r="10" spans="1:10" ht="18">
      <c r="A10" s="49"/>
      <c r="B10" s="49"/>
      <c r="C10" s="49"/>
      <c r="D10" s="49"/>
      <c r="E10" s="49"/>
      <c r="F10" s="49"/>
      <c r="G10" s="49"/>
      <c r="H10" s="49"/>
      <c r="I10" s="49"/>
      <c r="J10" s="49"/>
    </row>
    <row r="11" spans="1:10" ht="18">
      <c r="A11" s="112" t="s">
        <v>99</v>
      </c>
      <c r="B11" s="49"/>
      <c r="C11" s="49"/>
      <c r="D11" s="49"/>
      <c r="E11" s="49"/>
      <c r="F11" s="49"/>
      <c r="G11" s="49"/>
      <c r="H11" s="49"/>
      <c r="I11" s="49"/>
      <c r="J11" s="49"/>
    </row>
    <row r="12" spans="1:10" ht="18">
      <c r="A12" s="111" t="s">
        <v>89</v>
      </c>
      <c r="B12" s="49"/>
      <c r="C12" s="49"/>
      <c r="D12" s="49"/>
      <c r="E12" s="49"/>
      <c r="F12" s="49"/>
      <c r="G12" s="49"/>
      <c r="H12" s="49"/>
      <c r="I12" s="49"/>
      <c r="J12" s="49"/>
    </row>
    <row r="13" spans="1:10" ht="21">
      <c r="A13" s="111" t="s">
        <v>93</v>
      </c>
      <c r="B13" s="49"/>
      <c r="C13" s="49"/>
      <c r="D13" s="49"/>
      <c r="E13" s="49"/>
      <c r="F13" s="49"/>
      <c r="G13" s="49"/>
      <c r="H13" s="49"/>
      <c r="I13" s="49"/>
      <c r="J13" s="49"/>
    </row>
    <row r="14" spans="1:10" ht="21">
      <c r="A14" s="111" t="s">
        <v>94</v>
      </c>
      <c r="B14" s="49"/>
      <c r="C14" s="49"/>
      <c r="D14" s="49"/>
      <c r="E14" s="49"/>
      <c r="F14" s="49"/>
      <c r="G14" s="49"/>
      <c r="H14" s="49"/>
      <c r="I14" s="49"/>
      <c r="J14" s="49"/>
    </row>
    <row r="15" spans="1:10" ht="20.25">
      <c r="A15" s="111"/>
      <c r="B15" s="51" t="s">
        <v>95</v>
      </c>
      <c r="C15" s="49"/>
      <c r="D15" s="49"/>
      <c r="E15" s="49"/>
      <c r="F15" s="49"/>
      <c r="G15" s="49"/>
      <c r="H15" s="49"/>
      <c r="I15" s="49"/>
      <c r="J15" s="49"/>
    </row>
    <row r="16" spans="1:10" ht="18">
      <c r="A16" s="111" t="s">
        <v>96</v>
      </c>
      <c r="B16" s="49"/>
      <c r="C16" s="49"/>
      <c r="D16" s="49"/>
      <c r="E16" s="49"/>
      <c r="F16" s="49"/>
      <c r="G16" s="49"/>
      <c r="H16" s="49"/>
      <c r="I16" s="49"/>
      <c r="J16" s="49"/>
    </row>
    <row r="17" ht="18">
      <c r="A17" s="111" t="s">
        <v>90</v>
      </c>
    </row>
    <row r="18" ht="18">
      <c r="A18" s="111" t="s">
        <v>91</v>
      </c>
    </row>
    <row r="19" ht="18">
      <c r="A19" s="111" t="s">
        <v>92</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9.140625" defaultRowHeight="12.75"/>
  <sheetData/>
  <sheetProtection/>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1:L19"/>
  <sheetViews>
    <sheetView zoomScalePageLayoutView="0" workbookViewId="0" topLeftCell="A1">
      <selection activeCell="O24" sqref="O24"/>
    </sheetView>
  </sheetViews>
  <sheetFormatPr defaultColWidth="9.140625" defaultRowHeight="12.75"/>
  <cols>
    <col min="1" max="1" width="10.140625" style="0" customWidth="1"/>
    <col min="2" max="4" width="7.28125" style="0" customWidth="1"/>
    <col min="5" max="5" width="3.140625" style="0" customWidth="1"/>
    <col min="6" max="8" width="7.28125" style="0" customWidth="1"/>
    <col min="9" max="9" width="2.57421875" style="0" customWidth="1"/>
    <col min="10" max="12" width="7.28125" style="0" customWidth="1"/>
  </cols>
  <sheetData>
    <row r="11" spans="2:12" ht="12.75">
      <c r="B11" s="37" t="s">
        <v>34</v>
      </c>
      <c r="C11" s="37"/>
      <c r="D11" s="37"/>
      <c r="F11" s="39" t="s">
        <v>35</v>
      </c>
      <c r="G11" s="39"/>
      <c r="H11" s="39"/>
      <c r="J11" s="41" t="s">
        <v>36</v>
      </c>
      <c r="K11" s="41"/>
      <c r="L11" s="41"/>
    </row>
    <row r="12" spans="1:12" ht="12.75">
      <c r="A12" s="44" t="s">
        <v>37</v>
      </c>
      <c r="B12" s="45" t="s">
        <v>31</v>
      </c>
      <c r="C12" s="45" t="s">
        <v>32</v>
      </c>
      <c r="D12" s="45" t="s">
        <v>33</v>
      </c>
      <c r="E12" s="46"/>
      <c r="F12" s="47" t="s">
        <v>38</v>
      </c>
      <c r="G12" s="47" t="s">
        <v>32</v>
      </c>
      <c r="H12" s="47" t="s">
        <v>33</v>
      </c>
      <c r="I12" s="46"/>
      <c r="J12" s="48" t="s">
        <v>38</v>
      </c>
      <c r="K12" s="48" t="s">
        <v>31</v>
      </c>
      <c r="L12" s="48" t="s">
        <v>32</v>
      </c>
    </row>
    <row r="13" spans="1:12" ht="12.75">
      <c r="A13" s="43" t="s">
        <v>39</v>
      </c>
      <c r="B13" s="38">
        <v>0</v>
      </c>
      <c r="C13" s="38">
        <v>0</v>
      </c>
      <c r="D13" s="38">
        <v>0</v>
      </c>
      <c r="F13" s="40">
        <v>1</v>
      </c>
      <c r="G13" s="40">
        <v>0</v>
      </c>
      <c r="H13" s="40">
        <v>0</v>
      </c>
      <c r="J13" s="42">
        <v>1</v>
      </c>
      <c r="K13" s="42">
        <v>0</v>
      </c>
      <c r="L13" s="42">
        <v>0</v>
      </c>
    </row>
    <row r="14" spans="1:12" ht="12.75">
      <c r="A14" s="43" t="s">
        <v>40</v>
      </c>
      <c r="B14" s="38">
        <v>1</v>
      </c>
      <c r="C14" s="38">
        <v>0</v>
      </c>
      <c r="D14" s="38">
        <v>0</v>
      </c>
      <c r="F14" s="40">
        <v>0</v>
      </c>
      <c r="G14" s="40">
        <v>0</v>
      </c>
      <c r="H14" s="40">
        <v>0</v>
      </c>
      <c r="J14" s="42">
        <v>0</v>
      </c>
      <c r="K14" s="42">
        <v>1</v>
      </c>
      <c r="L14" s="42">
        <v>0</v>
      </c>
    </row>
    <row r="15" spans="1:12" ht="12.75">
      <c r="A15" s="43" t="s">
        <v>32</v>
      </c>
      <c r="B15" s="38">
        <v>0</v>
      </c>
      <c r="C15" s="38">
        <v>1</v>
      </c>
      <c r="D15" s="38">
        <v>0</v>
      </c>
      <c r="F15" s="40">
        <v>0</v>
      </c>
      <c r="G15" s="40">
        <v>1</v>
      </c>
      <c r="H15" s="40">
        <v>0</v>
      </c>
      <c r="J15" s="42">
        <v>0</v>
      </c>
      <c r="K15" s="42">
        <v>0</v>
      </c>
      <c r="L15" s="42">
        <v>1</v>
      </c>
    </row>
    <row r="16" spans="1:12" ht="12.75">
      <c r="A16" s="43" t="s">
        <v>33</v>
      </c>
      <c r="B16" s="38">
        <v>0</v>
      </c>
      <c r="C16" s="38">
        <v>0</v>
      </c>
      <c r="D16" s="38">
        <v>1</v>
      </c>
      <c r="F16" s="40">
        <v>0</v>
      </c>
      <c r="G16" s="40">
        <v>0</v>
      </c>
      <c r="H16" s="40">
        <v>1</v>
      </c>
      <c r="J16" s="42">
        <v>0</v>
      </c>
      <c r="K16" s="42">
        <v>0</v>
      </c>
      <c r="L16" s="42">
        <v>0</v>
      </c>
    </row>
    <row r="18" spans="1:12" ht="12.75">
      <c r="A18" s="58" t="s">
        <v>48</v>
      </c>
      <c r="J18" s="61"/>
      <c r="K18" s="61"/>
      <c r="L18" s="61"/>
    </row>
    <row r="19" spans="1:4" ht="12.75">
      <c r="A19" s="58" t="s">
        <v>47</v>
      </c>
      <c r="B19" s="59">
        <v>2</v>
      </c>
      <c r="C19" s="60">
        <v>4</v>
      </c>
      <c r="D19" s="60">
        <v>3</v>
      </c>
    </row>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18.xml><?xml version="1.0" encoding="utf-8"?>
<worksheet xmlns="http://schemas.openxmlformats.org/spreadsheetml/2006/main" xmlns:r="http://schemas.openxmlformats.org/officeDocument/2006/relationships">
  <dimension ref="A1:AD109"/>
  <sheetViews>
    <sheetView zoomScalePageLayoutView="0" workbookViewId="0" topLeftCell="A1">
      <selection activeCell="J1" sqref="J1"/>
    </sheetView>
  </sheetViews>
  <sheetFormatPr defaultColWidth="9.140625" defaultRowHeight="12.75"/>
  <cols>
    <col min="1" max="1" width="11.8515625" style="0" customWidth="1"/>
    <col min="2" max="2" width="11.7109375" style="0" customWidth="1"/>
    <col min="3" max="3" width="13.421875" style="0" customWidth="1"/>
    <col min="10" max="10" width="9.421875" style="0" customWidth="1"/>
    <col min="11" max="11" width="9.140625" style="0" customWidth="1"/>
    <col min="12" max="12" width="6.57421875" style="0" customWidth="1"/>
    <col min="13" max="13" width="10.8515625" style="0" customWidth="1"/>
    <col min="15" max="15" width="18.00390625" style="0" customWidth="1"/>
    <col min="22" max="22" width="10.7109375" style="0" customWidth="1"/>
    <col min="25" max="25" width="12.57421875" style="0" customWidth="1"/>
  </cols>
  <sheetData>
    <row r="1" spans="1:25" ht="12.75">
      <c r="A1" s="58" t="s">
        <v>171</v>
      </c>
      <c r="B1" s="67"/>
      <c r="C1" s="67"/>
      <c r="D1" s="67"/>
      <c r="E1" s="67"/>
      <c r="G1" s="67"/>
      <c r="H1" s="67"/>
      <c r="I1" s="67"/>
      <c r="K1" s="58" t="s">
        <v>172</v>
      </c>
      <c r="O1" t="s">
        <v>1</v>
      </c>
      <c r="W1" s="67" t="s">
        <v>176</v>
      </c>
      <c r="X1" s="104" t="s">
        <v>183</v>
      </c>
      <c r="Y1" s="104" t="s">
        <v>191</v>
      </c>
    </row>
    <row r="2" spans="2:25" ht="13.5" thickBot="1">
      <c r="B2" s="67"/>
      <c r="C2" s="67"/>
      <c r="D2" s="67"/>
      <c r="E2" s="67"/>
      <c r="F2" s="155" t="s">
        <v>173</v>
      </c>
      <c r="G2" s="76"/>
      <c r="H2" s="76"/>
      <c r="W2" s="67">
        <v>412</v>
      </c>
      <c r="X2" s="67">
        <v>1</v>
      </c>
      <c r="Y2" s="67">
        <f aca="true" t="shared" si="0" ref="Y2:Y21">X2*W2</f>
        <v>412</v>
      </c>
    </row>
    <row r="3" spans="1:25" ht="12.75">
      <c r="A3" t="s">
        <v>174</v>
      </c>
      <c r="B3" s="104" t="s">
        <v>175</v>
      </c>
      <c r="C3" s="67" t="s">
        <v>176</v>
      </c>
      <c r="D3" s="67" t="s">
        <v>177</v>
      </c>
      <c r="E3" s="67" t="s">
        <v>178</v>
      </c>
      <c r="F3" s="76" t="s">
        <v>176</v>
      </c>
      <c r="G3" s="76" t="s">
        <v>179</v>
      </c>
      <c r="H3" s="76" t="s">
        <v>183</v>
      </c>
      <c r="I3" s="174" t="s">
        <v>192</v>
      </c>
      <c r="J3" s="76" t="s">
        <v>196</v>
      </c>
      <c r="K3" s="175" t="s">
        <v>197</v>
      </c>
      <c r="L3" s="67" t="s">
        <v>176</v>
      </c>
      <c r="M3" s="67" t="s">
        <v>179</v>
      </c>
      <c r="N3" s="104" t="s">
        <v>182</v>
      </c>
      <c r="O3" s="96" t="s">
        <v>2</v>
      </c>
      <c r="P3" s="96"/>
      <c r="W3" s="67">
        <v>280</v>
      </c>
      <c r="X3" s="67">
        <v>1</v>
      </c>
      <c r="Y3" s="67">
        <f t="shared" si="0"/>
        <v>280</v>
      </c>
    </row>
    <row r="4" spans="1:25" ht="12.75">
      <c r="A4">
        <v>1</v>
      </c>
      <c r="B4" s="67">
        <v>36</v>
      </c>
      <c r="C4" s="67">
        <v>412</v>
      </c>
      <c r="D4" s="67" t="s">
        <v>180</v>
      </c>
      <c r="E4" s="67" t="s">
        <v>183</v>
      </c>
      <c r="F4" s="76">
        <v>412</v>
      </c>
      <c r="G4" s="76"/>
      <c r="H4" s="67">
        <v>36</v>
      </c>
      <c r="I4" s="58">
        <f>$G$26+$H$26*F4</f>
        <v>13.609659537296636</v>
      </c>
      <c r="J4" s="76">
        <f>$B$31+$B$32*F4+$B$33</f>
        <v>-8.895044241193332</v>
      </c>
      <c r="K4" s="175">
        <f>$B$31+$B$32*F4</f>
        <v>84.83245272855821</v>
      </c>
      <c r="L4" s="67">
        <v>412</v>
      </c>
      <c r="M4" s="67">
        <v>0</v>
      </c>
      <c r="N4" s="67">
        <f aca="true" t="shared" si="1" ref="N4:N23">M4*L4</f>
        <v>0</v>
      </c>
      <c r="O4" s="2" t="s">
        <v>3</v>
      </c>
      <c r="P4" s="2">
        <v>0.8181374676336381</v>
      </c>
      <c r="W4" s="67">
        <v>989</v>
      </c>
      <c r="X4" s="67">
        <v>1</v>
      </c>
      <c r="Y4" s="67">
        <f t="shared" si="0"/>
        <v>989</v>
      </c>
    </row>
    <row r="5" spans="1:25" ht="12.75">
      <c r="A5">
        <v>2</v>
      </c>
      <c r="B5" s="67">
        <v>22</v>
      </c>
      <c r="C5" s="67">
        <v>280</v>
      </c>
      <c r="D5" s="67" t="s">
        <v>180</v>
      </c>
      <c r="E5" s="67" t="s">
        <v>183</v>
      </c>
      <c r="F5" s="76">
        <v>280</v>
      </c>
      <c r="G5" s="76"/>
      <c r="H5" s="67">
        <v>22</v>
      </c>
      <c r="I5" s="58">
        <f aca="true" t="shared" si="2" ref="I5:I23">$G$26+$H$26*F5</f>
        <v>7.334598740385321</v>
      </c>
      <c r="J5" s="76">
        <f aca="true" t="shared" si="3" ref="J5:J23">$B$31+$B$32*F5+$B$33</f>
        <v>-13.330833580796948</v>
      </c>
      <c r="K5" s="175">
        <f aca="true" t="shared" si="4" ref="K5:K23">$B$31+$B$32*F5</f>
        <v>80.3966633889546</v>
      </c>
      <c r="L5" s="67">
        <v>280</v>
      </c>
      <c r="M5" s="67">
        <v>0</v>
      </c>
      <c r="N5" s="67">
        <f t="shared" si="1"/>
        <v>0</v>
      </c>
      <c r="O5" s="2" t="s">
        <v>4</v>
      </c>
      <c r="P5" s="2">
        <v>0.6693489159459823</v>
      </c>
      <c r="W5" s="67">
        <v>1789</v>
      </c>
      <c r="X5" s="67">
        <v>1</v>
      </c>
      <c r="Y5" s="67">
        <f t="shared" si="0"/>
        <v>1789</v>
      </c>
    </row>
    <row r="6" spans="1:25" ht="12.75">
      <c r="A6">
        <v>3</v>
      </c>
      <c r="B6" s="67">
        <v>211</v>
      </c>
      <c r="C6" s="67">
        <v>989</v>
      </c>
      <c r="D6" s="67" t="s">
        <v>184</v>
      </c>
      <c r="E6" s="67" t="s">
        <v>183</v>
      </c>
      <c r="F6" s="76">
        <v>989</v>
      </c>
      <c r="G6" s="76"/>
      <c r="H6" s="67">
        <v>211</v>
      </c>
      <c r="I6" s="58">
        <f t="shared" si="2"/>
        <v>41.03928135409837</v>
      </c>
      <c r="J6" s="76">
        <f t="shared" si="3"/>
        <v>10.49473188722554</v>
      </c>
      <c r="K6" s="175">
        <f t="shared" si="4"/>
        <v>104.22222885697708</v>
      </c>
      <c r="L6" s="67">
        <v>989</v>
      </c>
      <c r="M6" s="67">
        <v>0</v>
      </c>
      <c r="N6" s="67">
        <f t="shared" si="1"/>
        <v>0</v>
      </c>
      <c r="O6" s="2" t="s">
        <v>6</v>
      </c>
      <c r="P6" s="2">
        <v>0.6304487884102156</v>
      </c>
      <c r="W6" s="67">
        <v>3388</v>
      </c>
      <c r="X6" s="67">
        <v>1</v>
      </c>
      <c r="Y6" s="67">
        <f t="shared" si="0"/>
        <v>3388</v>
      </c>
    </row>
    <row r="7" spans="1:25" ht="12.75">
      <c r="A7">
        <v>5</v>
      </c>
      <c r="B7" s="67">
        <v>77</v>
      </c>
      <c r="C7" s="67">
        <v>1789</v>
      </c>
      <c r="D7" s="67" t="s">
        <v>181</v>
      </c>
      <c r="E7" s="67" t="s">
        <v>183</v>
      </c>
      <c r="F7" s="76">
        <v>1789</v>
      </c>
      <c r="G7" s="76"/>
      <c r="H7" s="67">
        <v>77</v>
      </c>
      <c r="I7" s="58">
        <f t="shared" si="2"/>
        <v>79.06995285053057</v>
      </c>
      <c r="J7" s="76">
        <f t="shared" si="3"/>
        <v>37.37830364239903</v>
      </c>
      <c r="K7" s="175">
        <f t="shared" si="4"/>
        <v>131.10580061215057</v>
      </c>
      <c r="L7" s="67">
        <v>1789</v>
      </c>
      <c r="M7" s="67">
        <v>0</v>
      </c>
      <c r="N7" s="67">
        <f t="shared" si="1"/>
        <v>0</v>
      </c>
      <c r="O7" s="2" t="s">
        <v>7</v>
      </c>
      <c r="P7" s="2">
        <v>47.52242567147151</v>
      </c>
      <c r="W7" s="67">
        <v>800</v>
      </c>
      <c r="X7" s="67">
        <v>1</v>
      </c>
      <c r="Y7" s="67">
        <f t="shared" si="0"/>
        <v>800</v>
      </c>
    </row>
    <row r="8" spans="1:25" ht="13.5" thickBot="1">
      <c r="A8">
        <v>8</v>
      </c>
      <c r="B8" s="67">
        <v>176</v>
      </c>
      <c r="C8" s="67">
        <v>3388</v>
      </c>
      <c r="D8" s="67" t="s">
        <v>185</v>
      </c>
      <c r="E8" s="67" t="s">
        <v>183</v>
      </c>
      <c r="F8" s="76">
        <v>3388</v>
      </c>
      <c r="G8" s="76"/>
      <c r="H8" s="67">
        <v>176</v>
      </c>
      <c r="I8" s="58">
        <f t="shared" si="2"/>
        <v>155.08375750402448</v>
      </c>
      <c r="J8" s="76">
        <f t="shared" si="3"/>
        <v>91.11184268805204</v>
      </c>
      <c r="K8" s="175">
        <f t="shared" si="4"/>
        <v>184.83933965780358</v>
      </c>
      <c r="L8" s="67">
        <v>3388</v>
      </c>
      <c r="M8" s="67">
        <v>0</v>
      </c>
      <c r="N8" s="67">
        <f t="shared" si="1"/>
        <v>0</v>
      </c>
      <c r="O8" s="3" t="s">
        <v>8</v>
      </c>
      <c r="P8" s="3">
        <v>20</v>
      </c>
      <c r="W8" s="67">
        <v>3117</v>
      </c>
      <c r="X8" s="67">
        <v>1</v>
      </c>
      <c r="Y8" s="67">
        <f t="shared" si="0"/>
        <v>3117</v>
      </c>
    </row>
    <row r="9" spans="1:25" ht="12.75">
      <c r="A9">
        <v>10</v>
      </c>
      <c r="B9" s="67">
        <v>64</v>
      </c>
      <c r="C9" s="67">
        <v>800</v>
      </c>
      <c r="D9" s="67" t="s">
        <v>181</v>
      </c>
      <c r="E9" s="67" t="s">
        <v>183</v>
      </c>
      <c r="F9" s="76">
        <v>800</v>
      </c>
      <c r="G9" s="76"/>
      <c r="H9" s="67">
        <v>64</v>
      </c>
      <c r="I9" s="58">
        <f t="shared" si="2"/>
        <v>32.05453521306626</v>
      </c>
      <c r="J9" s="76">
        <f t="shared" si="3"/>
        <v>4.143488060065806</v>
      </c>
      <c r="K9" s="175">
        <f t="shared" si="4"/>
        <v>97.87098502981735</v>
      </c>
      <c r="L9" s="67">
        <v>800</v>
      </c>
      <c r="M9" s="67">
        <v>0</v>
      </c>
      <c r="N9" s="67">
        <f t="shared" si="1"/>
        <v>0</v>
      </c>
      <c r="W9" s="67">
        <v>650</v>
      </c>
      <c r="X9" s="67">
        <v>0</v>
      </c>
      <c r="Y9" s="67">
        <f t="shared" si="0"/>
        <v>0</v>
      </c>
    </row>
    <row r="10" spans="1:25" ht="13.5" thickBot="1">
      <c r="A10">
        <v>15</v>
      </c>
      <c r="B10" s="67">
        <v>273</v>
      </c>
      <c r="C10" s="67">
        <v>3117</v>
      </c>
      <c r="D10" s="67" t="s">
        <v>185</v>
      </c>
      <c r="E10" s="67" t="s">
        <v>183</v>
      </c>
      <c r="F10" s="76">
        <v>3117</v>
      </c>
      <c r="G10" s="76"/>
      <c r="H10" s="67">
        <v>273</v>
      </c>
      <c r="I10" s="58">
        <f t="shared" si="2"/>
        <v>142.20086753460805</v>
      </c>
      <c r="J10" s="76">
        <f t="shared" si="3"/>
        <v>82.005032755987</v>
      </c>
      <c r="K10" s="175">
        <f t="shared" si="4"/>
        <v>175.73252972573854</v>
      </c>
      <c r="L10" s="67">
        <v>3117</v>
      </c>
      <c r="M10" s="67">
        <v>0</v>
      </c>
      <c r="N10" s="67">
        <f t="shared" si="1"/>
        <v>0</v>
      </c>
      <c r="O10" t="s">
        <v>10</v>
      </c>
      <c r="W10" s="67">
        <v>1259</v>
      </c>
      <c r="X10" s="67">
        <v>0</v>
      </c>
      <c r="Y10" s="67">
        <f t="shared" si="0"/>
        <v>0</v>
      </c>
    </row>
    <row r="11" spans="1:25" ht="12.75">
      <c r="A11">
        <v>4</v>
      </c>
      <c r="B11" s="67">
        <v>5</v>
      </c>
      <c r="C11" s="67">
        <v>650</v>
      </c>
      <c r="D11" s="67" t="s">
        <v>180</v>
      </c>
      <c r="E11" s="67" t="s">
        <v>179</v>
      </c>
      <c r="F11" s="76">
        <v>650</v>
      </c>
      <c r="G11" s="67">
        <v>5</v>
      </c>
      <c r="H11" s="76"/>
      <c r="I11" s="58">
        <f t="shared" si="2"/>
        <v>24.923784307485217</v>
      </c>
      <c r="J11" s="76">
        <f t="shared" si="3"/>
        <v>-0.8971816440292173</v>
      </c>
      <c r="K11" s="175">
        <f t="shared" si="4"/>
        <v>92.83031532572232</v>
      </c>
      <c r="L11" s="67">
        <v>650</v>
      </c>
      <c r="M11" s="67">
        <v>1</v>
      </c>
      <c r="N11" s="67">
        <f t="shared" si="1"/>
        <v>650</v>
      </c>
      <c r="O11" s="95"/>
      <c r="P11" s="95" t="s">
        <v>12</v>
      </c>
      <c r="Q11" s="95" t="s">
        <v>13</v>
      </c>
      <c r="R11" s="95" t="s">
        <v>14</v>
      </c>
      <c r="S11" s="95" t="s">
        <v>15</v>
      </c>
      <c r="T11" s="95" t="s">
        <v>16</v>
      </c>
      <c r="W11" s="67">
        <v>820</v>
      </c>
      <c r="X11" s="67">
        <v>0</v>
      </c>
      <c r="Y11" s="67">
        <f t="shared" si="0"/>
        <v>0</v>
      </c>
    </row>
    <row r="12" spans="1:25" ht="12.75">
      <c r="A12">
        <v>6</v>
      </c>
      <c r="B12" s="67">
        <v>1</v>
      </c>
      <c r="C12" s="67">
        <v>1259</v>
      </c>
      <c r="D12" s="67" t="s">
        <v>180</v>
      </c>
      <c r="E12" s="67" t="s">
        <v>179</v>
      </c>
      <c r="F12" s="76">
        <v>1259</v>
      </c>
      <c r="G12" s="67">
        <v>1</v>
      </c>
      <c r="H12" s="76"/>
      <c r="I12" s="58">
        <f t="shared" si="2"/>
        <v>53.87463298414424</v>
      </c>
      <c r="J12" s="76">
        <f t="shared" si="3"/>
        <v>19.567937354596594</v>
      </c>
      <c r="K12" s="175">
        <f t="shared" si="4"/>
        <v>113.29543432434814</v>
      </c>
      <c r="L12" s="67">
        <v>1259</v>
      </c>
      <c r="M12" s="67">
        <v>1</v>
      </c>
      <c r="N12" s="67">
        <f t="shared" si="1"/>
        <v>1259</v>
      </c>
      <c r="O12" s="2" t="s">
        <v>17</v>
      </c>
      <c r="P12" s="2">
        <v>2</v>
      </c>
      <c r="Q12" s="2">
        <v>77719.27399109091</v>
      </c>
      <c r="R12" s="2">
        <v>38859.63699554546</v>
      </c>
      <c r="S12" s="2">
        <v>17.206856592707787</v>
      </c>
      <c r="T12" s="2">
        <v>8.215700192853813E-05</v>
      </c>
      <c r="W12" s="67">
        <v>582</v>
      </c>
      <c r="X12" s="67">
        <v>0</v>
      </c>
      <c r="Y12" s="67">
        <f t="shared" si="0"/>
        <v>0</v>
      </c>
    </row>
    <row r="13" spans="1:25" ht="12.75">
      <c r="A13">
        <v>7</v>
      </c>
      <c r="B13" s="67">
        <v>15</v>
      </c>
      <c r="C13" s="67">
        <v>820</v>
      </c>
      <c r="D13" s="67" t="s">
        <v>180</v>
      </c>
      <c r="E13" s="67" t="s">
        <v>179</v>
      </c>
      <c r="F13" s="76">
        <v>820</v>
      </c>
      <c r="G13" s="67">
        <v>15</v>
      </c>
      <c r="H13" s="76"/>
      <c r="I13" s="58">
        <f t="shared" si="2"/>
        <v>33.005302000477066</v>
      </c>
      <c r="J13" s="76">
        <f t="shared" si="3"/>
        <v>4.8155773539451445</v>
      </c>
      <c r="K13" s="175">
        <f t="shared" si="4"/>
        <v>98.54307432369669</v>
      </c>
      <c r="L13" s="67">
        <v>820</v>
      </c>
      <c r="M13" s="67">
        <v>1</v>
      </c>
      <c r="N13" s="67">
        <f t="shared" si="1"/>
        <v>820</v>
      </c>
      <c r="O13" s="2" t="s">
        <v>18</v>
      </c>
      <c r="P13" s="2">
        <v>17</v>
      </c>
      <c r="Q13" s="2">
        <v>38392.47600890908</v>
      </c>
      <c r="R13" s="2">
        <v>2258.380941700534</v>
      </c>
      <c r="S13" s="2"/>
      <c r="T13" s="2"/>
      <c r="W13" s="67">
        <v>648</v>
      </c>
      <c r="X13" s="67">
        <v>0</v>
      </c>
      <c r="Y13" s="67">
        <f t="shared" si="0"/>
        <v>0</v>
      </c>
    </row>
    <row r="14" spans="1:25" ht="13.5" thickBot="1">
      <c r="A14">
        <v>9</v>
      </c>
      <c r="B14" s="67">
        <v>13</v>
      </c>
      <c r="C14" s="67">
        <v>582</v>
      </c>
      <c r="D14" s="67" t="s">
        <v>180</v>
      </c>
      <c r="E14" s="67" t="s">
        <v>179</v>
      </c>
      <c r="F14" s="76">
        <v>582</v>
      </c>
      <c r="G14" s="67">
        <v>13</v>
      </c>
      <c r="H14" s="76"/>
      <c r="I14" s="58">
        <f t="shared" si="2"/>
        <v>21.69117723028848</v>
      </c>
      <c r="J14" s="76">
        <f t="shared" si="3"/>
        <v>-3.1822852432189563</v>
      </c>
      <c r="K14" s="175">
        <f t="shared" si="4"/>
        <v>90.54521172653259</v>
      </c>
      <c r="L14" s="67">
        <v>582</v>
      </c>
      <c r="M14" s="67">
        <v>1</v>
      </c>
      <c r="N14" s="67">
        <f t="shared" si="1"/>
        <v>582</v>
      </c>
      <c r="O14" s="3" t="s">
        <v>19</v>
      </c>
      <c r="P14" s="3">
        <v>19</v>
      </c>
      <c r="Q14" s="3">
        <v>116111.75</v>
      </c>
      <c r="R14" s="3"/>
      <c r="S14" s="3"/>
      <c r="T14" s="3"/>
      <c r="W14" s="67">
        <v>1364</v>
      </c>
      <c r="X14" s="67">
        <v>0</v>
      </c>
      <c r="Y14" s="67">
        <f t="shared" si="0"/>
        <v>0</v>
      </c>
    </row>
    <row r="15" spans="1:25" ht="13.5" thickBot="1">
      <c r="A15">
        <v>11</v>
      </c>
      <c r="B15" s="67">
        <v>28</v>
      </c>
      <c r="C15" s="67">
        <v>648</v>
      </c>
      <c r="D15" s="67" t="s">
        <v>180</v>
      </c>
      <c r="E15" s="67" t="s">
        <v>179</v>
      </c>
      <c r="F15" s="76">
        <v>648</v>
      </c>
      <c r="G15" s="67">
        <v>28</v>
      </c>
      <c r="H15" s="76"/>
      <c r="I15" s="58">
        <f t="shared" si="2"/>
        <v>24.828707628744137</v>
      </c>
      <c r="J15" s="76">
        <f t="shared" si="3"/>
        <v>-0.9643905734171483</v>
      </c>
      <c r="K15" s="175">
        <f t="shared" si="4"/>
        <v>92.7631063963344</v>
      </c>
      <c r="L15" s="67">
        <v>648</v>
      </c>
      <c r="M15" s="67">
        <v>1</v>
      </c>
      <c r="N15" s="67">
        <f t="shared" si="1"/>
        <v>648</v>
      </c>
      <c r="W15" s="67">
        <v>494</v>
      </c>
      <c r="X15" s="67">
        <v>0</v>
      </c>
      <c r="Y15" s="67">
        <f t="shared" si="0"/>
        <v>0</v>
      </c>
    </row>
    <row r="16" spans="1:25" ht="12.75">
      <c r="A16">
        <v>12</v>
      </c>
      <c r="B16" s="67">
        <v>3</v>
      </c>
      <c r="C16" s="67">
        <v>1364</v>
      </c>
      <c r="D16" s="67" t="s">
        <v>180</v>
      </c>
      <c r="E16" s="67" t="s">
        <v>179</v>
      </c>
      <c r="F16" s="76">
        <v>1364</v>
      </c>
      <c r="G16" s="67">
        <v>3</v>
      </c>
      <c r="H16" s="76"/>
      <c r="I16" s="58">
        <f t="shared" si="2"/>
        <v>58.86615861805097</v>
      </c>
      <c r="J16" s="76">
        <f t="shared" si="3"/>
        <v>23.096406147463114</v>
      </c>
      <c r="K16" s="175">
        <f t="shared" si="4"/>
        <v>116.82390311721466</v>
      </c>
      <c r="L16" s="67">
        <v>1364</v>
      </c>
      <c r="M16" s="67">
        <v>1</v>
      </c>
      <c r="N16" s="67">
        <f t="shared" si="1"/>
        <v>1364</v>
      </c>
      <c r="O16" s="95"/>
      <c r="P16" s="95" t="s">
        <v>21</v>
      </c>
      <c r="Q16" s="95" t="s">
        <v>7</v>
      </c>
      <c r="R16" s="95" t="s">
        <v>22</v>
      </c>
      <c r="S16" s="95" t="s">
        <v>23</v>
      </c>
      <c r="T16" s="95" t="s">
        <v>24</v>
      </c>
      <c r="U16" s="95" t="s">
        <v>25</v>
      </c>
      <c r="W16" s="67">
        <v>475</v>
      </c>
      <c r="X16" s="67">
        <v>0</v>
      </c>
      <c r="Y16" s="67">
        <f t="shared" si="0"/>
        <v>0</v>
      </c>
    </row>
    <row r="17" spans="1:25" ht="12.75">
      <c r="A17">
        <v>13</v>
      </c>
      <c r="B17" s="67">
        <v>3</v>
      </c>
      <c r="C17" s="67">
        <v>494</v>
      </c>
      <c r="D17" s="67" t="s">
        <v>180</v>
      </c>
      <c r="E17" s="67" t="s">
        <v>179</v>
      </c>
      <c r="F17" s="76">
        <v>494</v>
      </c>
      <c r="G17" s="67">
        <v>3</v>
      </c>
      <c r="H17" s="76"/>
      <c r="I17" s="58">
        <f t="shared" si="2"/>
        <v>17.50780336568094</v>
      </c>
      <c r="J17" s="76">
        <f t="shared" si="3"/>
        <v>-6.139478136288048</v>
      </c>
      <c r="K17" s="175">
        <f t="shared" si="4"/>
        <v>87.5880188334635</v>
      </c>
      <c r="L17" s="67">
        <v>494</v>
      </c>
      <c r="M17" s="67">
        <v>1</v>
      </c>
      <c r="N17" s="67">
        <f t="shared" si="1"/>
        <v>494</v>
      </c>
      <c r="O17" s="2" t="s">
        <v>28</v>
      </c>
      <c r="P17" s="2">
        <v>70.98741327464387</v>
      </c>
      <c r="Q17" s="2">
        <v>25.37673706050586</v>
      </c>
      <c r="R17" s="2">
        <v>2.797342034375353</v>
      </c>
      <c r="S17" s="2">
        <v>0.01237441492239838</v>
      </c>
      <c r="T17" s="2">
        <v>17.447178109808547</v>
      </c>
      <c r="U17" s="2">
        <v>124.5276484394792</v>
      </c>
      <c r="W17" s="67">
        <v>698</v>
      </c>
      <c r="X17" s="67">
        <v>0</v>
      </c>
      <c r="Y17" s="67">
        <f t="shared" si="0"/>
        <v>0</v>
      </c>
    </row>
    <row r="18" spans="1:25" ht="12.75">
      <c r="A18">
        <v>14</v>
      </c>
      <c r="B18" s="67">
        <v>0</v>
      </c>
      <c r="C18" s="67">
        <v>475</v>
      </c>
      <c r="D18" s="67" t="s">
        <v>180</v>
      </c>
      <c r="E18" s="67" t="s">
        <v>179</v>
      </c>
      <c r="F18" s="76">
        <v>475</v>
      </c>
      <c r="G18" s="67">
        <v>0</v>
      </c>
      <c r="H18" s="76"/>
      <c r="I18" s="58">
        <f t="shared" si="2"/>
        <v>16.604574917640672</v>
      </c>
      <c r="J18" s="76">
        <f t="shared" si="3"/>
        <v>-6.777962965473421</v>
      </c>
      <c r="K18" s="175">
        <f t="shared" si="4"/>
        <v>86.94953400427812</v>
      </c>
      <c r="L18" s="67">
        <v>475</v>
      </c>
      <c r="M18" s="67">
        <v>1</v>
      </c>
      <c r="N18" s="67">
        <f t="shared" si="1"/>
        <v>475</v>
      </c>
      <c r="O18" s="2" t="s">
        <v>176</v>
      </c>
      <c r="P18" s="2">
        <v>0.03360446469396685</v>
      </c>
      <c r="Q18" s="2">
        <v>0.011645868892947473</v>
      </c>
      <c r="R18" s="2">
        <v>2.8855266191702627</v>
      </c>
      <c r="S18" s="2">
        <v>0.01027273842664594</v>
      </c>
      <c r="T18" s="2">
        <v>0.009033829086221825</v>
      </c>
      <c r="U18" s="2">
        <v>0.05817510030171187</v>
      </c>
      <c r="W18" s="67">
        <v>801</v>
      </c>
      <c r="X18" s="67">
        <v>0</v>
      </c>
      <c r="Y18" s="67">
        <f t="shared" si="0"/>
        <v>0</v>
      </c>
    </row>
    <row r="19" spans="1:25" ht="13.5" thickBot="1">
      <c r="A19">
        <v>16</v>
      </c>
      <c r="B19" s="67">
        <v>14</v>
      </c>
      <c r="C19" s="67">
        <v>698</v>
      </c>
      <c r="D19" s="67" t="s">
        <v>181</v>
      </c>
      <c r="E19" s="67" t="s">
        <v>179</v>
      </c>
      <c r="F19" s="76">
        <v>698</v>
      </c>
      <c r="G19" s="67">
        <v>14</v>
      </c>
      <c r="H19" s="76"/>
      <c r="I19" s="58">
        <f t="shared" si="2"/>
        <v>27.205624597271154</v>
      </c>
      <c r="J19" s="76">
        <f t="shared" si="3"/>
        <v>0.7158326612811834</v>
      </c>
      <c r="K19" s="175">
        <f t="shared" si="4"/>
        <v>94.44332963103273</v>
      </c>
      <c r="L19" s="67">
        <v>698</v>
      </c>
      <c r="M19" s="67">
        <v>1</v>
      </c>
      <c r="N19" s="67">
        <f t="shared" si="1"/>
        <v>698</v>
      </c>
      <c r="O19" s="3" t="s">
        <v>179</v>
      </c>
      <c r="P19" s="3">
        <v>-93.72749696975154</v>
      </c>
      <c r="Q19" s="3">
        <v>23.33869701403271</v>
      </c>
      <c r="R19" s="3">
        <v>-4.015969568198114</v>
      </c>
      <c r="S19" s="3">
        <v>0.0008956762078246149</v>
      </c>
      <c r="T19" s="3">
        <v>-142.96784349628967</v>
      </c>
      <c r="U19" s="3">
        <v>-44.48715044321341</v>
      </c>
      <c r="W19" s="67">
        <v>810</v>
      </c>
      <c r="X19" s="67">
        <v>0</v>
      </c>
      <c r="Y19" s="67">
        <f t="shared" si="0"/>
        <v>0</v>
      </c>
    </row>
    <row r="20" spans="1:25" ht="12.75">
      <c r="A20">
        <v>17</v>
      </c>
      <c r="B20" s="67">
        <v>8</v>
      </c>
      <c r="C20" s="67">
        <v>801</v>
      </c>
      <c r="D20" s="67" t="s">
        <v>180</v>
      </c>
      <c r="E20" s="67" t="s">
        <v>179</v>
      </c>
      <c r="F20" s="76">
        <v>801</v>
      </c>
      <c r="G20" s="67">
        <v>8</v>
      </c>
      <c r="H20" s="76"/>
      <c r="I20" s="58">
        <f t="shared" si="2"/>
        <v>32.1020735524368</v>
      </c>
      <c r="J20" s="76">
        <f t="shared" si="3"/>
        <v>4.177092524759772</v>
      </c>
      <c r="K20" s="175">
        <f t="shared" si="4"/>
        <v>97.90458949451131</v>
      </c>
      <c r="L20" s="67">
        <v>801</v>
      </c>
      <c r="M20" s="67">
        <v>1</v>
      </c>
      <c r="N20" s="67">
        <f t="shared" si="1"/>
        <v>801</v>
      </c>
      <c r="W20" s="67">
        <v>3292</v>
      </c>
      <c r="X20" s="67">
        <v>0</v>
      </c>
      <c r="Y20" s="67">
        <f t="shared" si="0"/>
        <v>0</v>
      </c>
    </row>
    <row r="21" spans="1:25" ht="12.75">
      <c r="A21">
        <v>18</v>
      </c>
      <c r="B21" s="67">
        <v>4</v>
      </c>
      <c r="C21" s="67">
        <v>810</v>
      </c>
      <c r="D21" s="67" t="s">
        <v>185</v>
      </c>
      <c r="E21" s="67" t="s">
        <v>179</v>
      </c>
      <c r="F21" s="76">
        <v>810</v>
      </c>
      <c r="G21" s="67">
        <v>4</v>
      </c>
      <c r="H21" s="76"/>
      <c r="I21" s="58">
        <f t="shared" si="2"/>
        <v>32.52991860677166</v>
      </c>
      <c r="J21" s="76">
        <f t="shared" si="3"/>
        <v>4.479532707005475</v>
      </c>
      <c r="K21" s="175">
        <f t="shared" si="4"/>
        <v>98.20702967675702</v>
      </c>
      <c r="L21" s="67">
        <v>810</v>
      </c>
      <c r="M21" s="67">
        <v>1</v>
      </c>
      <c r="N21" s="67">
        <f t="shared" si="1"/>
        <v>810</v>
      </c>
      <c r="W21" s="67">
        <v>356</v>
      </c>
      <c r="X21" s="67">
        <v>0</v>
      </c>
      <c r="Y21" s="67">
        <f t="shared" si="0"/>
        <v>0</v>
      </c>
    </row>
    <row r="22" spans="1:14" ht="12.75">
      <c r="A22">
        <v>19</v>
      </c>
      <c r="B22" s="67">
        <v>17</v>
      </c>
      <c r="C22" s="67">
        <v>3292</v>
      </c>
      <c r="D22" s="67" t="s">
        <v>185</v>
      </c>
      <c r="E22" s="67" t="s">
        <v>179</v>
      </c>
      <c r="F22" s="76">
        <v>3292</v>
      </c>
      <c r="G22" s="67">
        <v>17</v>
      </c>
      <c r="H22" s="76"/>
      <c r="I22" s="58">
        <f t="shared" si="2"/>
        <v>150.5200769244526</v>
      </c>
      <c r="J22" s="76">
        <f t="shared" si="3"/>
        <v>87.88581407743118</v>
      </c>
      <c r="K22" s="175">
        <f t="shared" si="4"/>
        <v>181.61331104718272</v>
      </c>
      <c r="L22" s="67">
        <v>3292</v>
      </c>
      <c r="M22" s="67">
        <v>1</v>
      </c>
      <c r="N22" s="67">
        <f t="shared" si="1"/>
        <v>3292</v>
      </c>
    </row>
    <row r="23" spans="1:14" ht="12.75">
      <c r="A23">
        <v>20</v>
      </c>
      <c r="B23" s="67">
        <v>5</v>
      </c>
      <c r="C23" s="67">
        <v>356</v>
      </c>
      <c r="D23" s="67" t="s">
        <v>185</v>
      </c>
      <c r="E23" s="67" t="s">
        <v>179</v>
      </c>
      <c r="F23" s="76">
        <v>356</v>
      </c>
      <c r="G23" s="67">
        <v>5</v>
      </c>
      <c r="H23" s="76"/>
      <c r="I23" s="58">
        <f t="shared" si="2"/>
        <v>10.94751253254638</v>
      </c>
      <c r="J23" s="76">
        <f t="shared" si="3"/>
        <v>-10.776894264055471</v>
      </c>
      <c r="K23" s="175">
        <f t="shared" si="4"/>
        <v>82.95060270569607</v>
      </c>
      <c r="L23" s="67">
        <v>356</v>
      </c>
      <c r="M23" s="67">
        <v>1</v>
      </c>
      <c r="N23" s="67">
        <f t="shared" si="1"/>
        <v>356</v>
      </c>
    </row>
    <row r="24" spans="2:13" ht="13.5" thickBot="1">
      <c r="B24" s="67"/>
      <c r="C24" s="67"/>
      <c r="D24" s="67"/>
      <c r="E24" s="67"/>
      <c r="G24" s="76"/>
      <c r="H24" s="67"/>
      <c r="I24" s="76"/>
      <c r="K24" s="67"/>
      <c r="L24" s="67"/>
      <c r="M24" s="67"/>
    </row>
    <row r="25" spans="1:13" ht="12.75">
      <c r="A25" s="95"/>
      <c r="B25" s="95" t="s">
        <v>21</v>
      </c>
      <c r="C25" s="95" t="s">
        <v>7</v>
      </c>
      <c r="D25" s="95" t="s">
        <v>22</v>
      </c>
      <c r="E25" s="95" t="s">
        <v>23</v>
      </c>
      <c r="G25" s="156" t="s">
        <v>28</v>
      </c>
      <c r="H25" s="156" t="s">
        <v>186</v>
      </c>
      <c r="I25" s="58" t="s">
        <v>102</v>
      </c>
      <c r="J25" s="58" t="s">
        <v>190</v>
      </c>
      <c r="K25" s="58" t="s">
        <v>187</v>
      </c>
      <c r="L25" s="67"/>
      <c r="M25" s="67"/>
    </row>
    <row r="26" spans="1:13" ht="12.75">
      <c r="A26" s="2" t="s">
        <v>28</v>
      </c>
      <c r="B26" s="2">
        <v>-5.976136283365953</v>
      </c>
      <c r="C26" s="2">
        <v>22.5668176005082</v>
      </c>
      <c r="D26" s="2">
        <v>-0.2648196298281496</v>
      </c>
      <c r="E26" s="2">
        <v>0.7941571162235858</v>
      </c>
      <c r="F26" s="173" t="s">
        <v>195</v>
      </c>
      <c r="G26" s="53">
        <f>B26</f>
        <v>-5.976136283365953</v>
      </c>
      <c r="H26" s="53">
        <f>B27</f>
        <v>0.047538339370540264</v>
      </c>
      <c r="I26" s="2">
        <v>0.35565806240793557</v>
      </c>
      <c r="J26">
        <f>E27</f>
        <v>0.00551337794321015</v>
      </c>
      <c r="K26" s="157">
        <f>4000*H26+G26</f>
        <v>184.1772211987951</v>
      </c>
      <c r="L26" s="67"/>
      <c r="M26" s="67"/>
    </row>
    <row r="27" spans="1:13" ht="13.5" thickBot="1">
      <c r="A27" s="3" t="s">
        <v>176</v>
      </c>
      <c r="B27" s="3">
        <v>0.047538339370540264</v>
      </c>
      <c r="C27" s="3">
        <v>0.015081676619325078</v>
      </c>
      <c r="D27" s="3">
        <v>3.1520593214169885</v>
      </c>
      <c r="E27" s="3">
        <v>0.00551337794321015</v>
      </c>
      <c r="G27" s="76"/>
      <c r="H27" s="67"/>
      <c r="I27" s="76"/>
      <c r="K27" s="67"/>
      <c r="L27" s="67"/>
      <c r="M27" s="67"/>
    </row>
    <row r="28" spans="2:13" ht="12.75">
      <c r="B28" s="67"/>
      <c r="C28" s="67"/>
      <c r="D28" s="67"/>
      <c r="E28" s="67"/>
      <c r="G28" s="76"/>
      <c r="H28" s="67"/>
      <c r="I28" s="76"/>
      <c r="K28" s="67"/>
      <c r="L28" s="67"/>
      <c r="M28" s="67"/>
    </row>
    <row r="29" spans="2:13" ht="13.5" thickBot="1">
      <c r="B29" s="67"/>
      <c r="C29" s="67"/>
      <c r="D29" s="67"/>
      <c r="E29" s="67"/>
      <c r="G29" s="76"/>
      <c r="H29" s="67"/>
      <c r="I29" s="76"/>
      <c r="K29" s="67"/>
      <c r="L29" s="67"/>
      <c r="M29" s="67"/>
    </row>
    <row r="30" spans="1:22" ht="12.75">
      <c r="A30" s="95"/>
      <c r="B30" s="95" t="s">
        <v>21</v>
      </c>
      <c r="C30" s="95" t="s">
        <v>7</v>
      </c>
      <c r="D30" s="95" t="s">
        <v>22</v>
      </c>
      <c r="E30" s="95" t="s">
        <v>23</v>
      </c>
      <c r="G30" s="156" t="s">
        <v>28</v>
      </c>
      <c r="H30" s="156" t="s">
        <v>186</v>
      </c>
      <c r="I30" s="58" t="s">
        <v>102</v>
      </c>
      <c r="J30" s="58" t="s">
        <v>190</v>
      </c>
      <c r="K30" s="58" t="s">
        <v>187</v>
      </c>
      <c r="O30" t="s">
        <v>1</v>
      </c>
      <c r="V30" t="s">
        <v>1</v>
      </c>
    </row>
    <row r="31" spans="1:11" ht="13.5" thickBot="1">
      <c r="A31" s="2" t="s">
        <v>28</v>
      </c>
      <c r="B31" s="2">
        <v>70.98741327464387</v>
      </c>
      <c r="C31" s="2">
        <v>25.37673706050586</v>
      </c>
      <c r="D31" s="2">
        <v>2.797342034375353</v>
      </c>
      <c r="E31" s="2">
        <v>0.01237441492239838</v>
      </c>
      <c r="F31" s="158" t="s">
        <v>183</v>
      </c>
      <c r="G31" s="159">
        <f>B31</f>
        <v>70.98741327464387</v>
      </c>
      <c r="H31" s="159">
        <f>B32</f>
        <v>0.03360446469396685</v>
      </c>
      <c r="I31">
        <f>P5</f>
        <v>0.6693489159459823</v>
      </c>
      <c r="J31">
        <f>T12</f>
        <v>8.215700192853813E-05</v>
      </c>
      <c r="K31" s="157">
        <f>4000*H31+G31</f>
        <v>205.40527205051126</v>
      </c>
    </row>
    <row r="32" spans="1:23" ht="12.75">
      <c r="A32" s="2" t="s">
        <v>176</v>
      </c>
      <c r="B32" s="2">
        <v>0.03360446469396685</v>
      </c>
      <c r="C32" s="2">
        <v>0.011645868892947473</v>
      </c>
      <c r="D32" s="2">
        <v>2.8855266191702627</v>
      </c>
      <c r="E32" s="2">
        <v>0.01027273842664594</v>
      </c>
      <c r="F32" s="161" t="s">
        <v>179</v>
      </c>
      <c r="G32" s="162">
        <f>B31+B33</f>
        <v>-22.74008369510767</v>
      </c>
      <c r="H32" s="162">
        <f>B32</f>
        <v>0.03360446469396685</v>
      </c>
      <c r="K32" s="160">
        <f>4000*H32+G32</f>
        <v>111.67777508075972</v>
      </c>
      <c r="O32" s="96" t="s">
        <v>2</v>
      </c>
      <c r="P32" s="96"/>
      <c r="V32" s="96" t="s">
        <v>2</v>
      </c>
      <c r="W32" s="96"/>
    </row>
    <row r="33" spans="1:23" ht="13.5" thickBot="1">
      <c r="A33" s="3" t="s">
        <v>179</v>
      </c>
      <c r="B33" s="3">
        <v>-93.72749696975154</v>
      </c>
      <c r="C33" s="3">
        <v>23.33869701403271</v>
      </c>
      <c r="D33" s="3">
        <v>-4.015969568198114</v>
      </c>
      <c r="E33" s="3">
        <v>0.0008956762078246149</v>
      </c>
      <c r="F33" s="58" t="s">
        <v>188</v>
      </c>
      <c r="O33" s="2" t="s">
        <v>3</v>
      </c>
      <c r="P33" s="2">
        <v>0.8779313616174852</v>
      </c>
      <c r="V33" s="2" t="s">
        <v>3</v>
      </c>
      <c r="W33" s="2">
        <v>0.5963707424144277</v>
      </c>
    </row>
    <row r="34" spans="15:23" ht="13.5" thickBot="1">
      <c r="O34" s="2" t="s">
        <v>4</v>
      </c>
      <c r="P34" s="2">
        <v>0.7707634757115316</v>
      </c>
      <c r="V34" s="2" t="s">
        <v>4</v>
      </c>
      <c r="W34" s="2">
        <v>0.35565806240793557</v>
      </c>
    </row>
    <row r="35" spans="1:23" ht="12.75">
      <c r="A35" s="95"/>
      <c r="B35" s="95" t="s">
        <v>21</v>
      </c>
      <c r="C35" s="95" t="s">
        <v>7</v>
      </c>
      <c r="D35" s="95" t="s">
        <v>22</v>
      </c>
      <c r="E35" s="95" t="s">
        <v>23</v>
      </c>
      <c r="G35" s="156" t="s">
        <v>28</v>
      </c>
      <c r="H35" s="156" t="s">
        <v>186</v>
      </c>
      <c r="I35" s="58" t="s">
        <v>102</v>
      </c>
      <c r="J35" s="58" t="s">
        <v>190</v>
      </c>
      <c r="K35" s="58" t="s">
        <v>187</v>
      </c>
      <c r="O35" s="2" t="s">
        <v>6</v>
      </c>
      <c r="P35" s="2">
        <v>0.7277816274074438</v>
      </c>
      <c r="V35" s="2" t="s">
        <v>6</v>
      </c>
      <c r="W35" s="2">
        <v>0.31986128809726533</v>
      </c>
    </row>
    <row r="36" spans="1:23" ht="12.75">
      <c r="A36" s="2" t="s">
        <v>28</v>
      </c>
      <c r="B36" s="2">
        <v>36.228787198064296</v>
      </c>
      <c r="C36" s="2">
        <v>25.397820328709</v>
      </c>
      <c r="D36" s="2">
        <v>1.426452614010828</v>
      </c>
      <c r="E36" s="2">
        <v>0.17295925298818918</v>
      </c>
      <c r="F36" s="158" t="s">
        <v>183</v>
      </c>
      <c r="G36" s="159">
        <f>B36</f>
        <v>36.228787198064296</v>
      </c>
      <c r="H36" s="159">
        <f>B37</f>
        <v>0.05618547467411136</v>
      </c>
      <c r="I36">
        <f>P34</f>
        <v>0.7707634757115316</v>
      </c>
      <c r="J36">
        <f>T41</f>
        <v>2.2714065642999977E-05</v>
      </c>
      <c r="K36" s="157">
        <f>4000*H36+G36</f>
        <v>260.97068589450976</v>
      </c>
      <c r="O36" s="2" t="s">
        <v>7</v>
      </c>
      <c r="P36" s="2">
        <v>40.78683457858336</v>
      </c>
      <c r="V36" s="2" t="s">
        <v>7</v>
      </c>
      <c r="W36" s="2">
        <v>64.4703506238873</v>
      </c>
    </row>
    <row r="37" spans="1:23" ht="13.5" thickBot="1">
      <c r="A37" s="2" t="s">
        <v>176</v>
      </c>
      <c r="B37" s="2">
        <v>0.05618547467411136</v>
      </c>
      <c r="C37" s="2">
        <v>0.013112626157592025</v>
      </c>
      <c r="D37" s="2">
        <v>4.284837682311317</v>
      </c>
      <c r="E37" s="2">
        <v>0.0005683435022470678</v>
      </c>
      <c r="F37" s="161" t="s">
        <v>179</v>
      </c>
      <c r="G37" s="162">
        <f>B36+B38</f>
        <v>6.767727301506092</v>
      </c>
      <c r="H37" s="162">
        <f>B37+B39</f>
        <v>0.002287496536894501</v>
      </c>
      <c r="K37" s="160">
        <f>4000*H37+G37</f>
        <v>15.917713449084097</v>
      </c>
      <c r="O37" s="3" t="s">
        <v>8</v>
      </c>
      <c r="P37" s="3">
        <v>20</v>
      </c>
      <c r="V37" s="3" t="s">
        <v>8</v>
      </c>
      <c r="W37" s="3">
        <v>20</v>
      </c>
    </row>
    <row r="38" spans="1:6" ht="12.75">
      <c r="A38" s="2" t="s">
        <v>179</v>
      </c>
      <c r="B38" s="2">
        <v>-29.461059896558204</v>
      </c>
      <c r="C38" s="2">
        <v>31.38025608763507</v>
      </c>
      <c r="D38" s="2">
        <v>-0.9388406459871723</v>
      </c>
      <c r="E38" s="2">
        <v>0.3617703370544989</v>
      </c>
      <c r="F38" s="58" t="s">
        <v>189</v>
      </c>
    </row>
    <row r="39" spans="1:22" ht="13.5" thickBot="1">
      <c r="A39" s="3" t="s">
        <v>182</v>
      </c>
      <c r="B39" s="3">
        <v>-0.05389797813721686</v>
      </c>
      <c r="C39" s="3">
        <v>0.02025835770184771</v>
      </c>
      <c r="D39" s="3">
        <v>-2.660530479837513</v>
      </c>
      <c r="E39" s="3">
        <v>0.017097775156802428</v>
      </c>
      <c r="O39" t="s">
        <v>10</v>
      </c>
      <c r="V39" t="s">
        <v>10</v>
      </c>
    </row>
    <row r="40" spans="15:27" ht="13.5" thickBot="1">
      <c r="O40" s="95"/>
      <c r="P40" s="95" t="s">
        <v>12</v>
      </c>
      <c r="Q40" s="95" t="s">
        <v>13</v>
      </c>
      <c r="R40" s="95" t="s">
        <v>14</v>
      </c>
      <c r="S40" s="95" t="s">
        <v>15</v>
      </c>
      <c r="T40" s="95" t="s">
        <v>16</v>
      </c>
      <c r="V40" s="95"/>
      <c r="W40" s="95" t="s">
        <v>12</v>
      </c>
      <c r="X40" s="95" t="s">
        <v>13</v>
      </c>
      <c r="Y40" s="95" t="s">
        <v>14</v>
      </c>
      <c r="Z40" s="95" t="s">
        <v>15</v>
      </c>
      <c r="AA40" s="95" t="s">
        <v>16</v>
      </c>
    </row>
    <row r="41" spans="1:27" ht="12.75">
      <c r="A41" s="167"/>
      <c r="B41" s="167" t="s">
        <v>21</v>
      </c>
      <c r="C41" s="167" t="s">
        <v>7</v>
      </c>
      <c r="D41" s="167" t="s">
        <v>22</v>
      </c>
      <c r="E41" s="167" t="s">
        <v>23</v>
      </c>
      <c r="G41" s="156" t="s">
        <v>28</v>
      </c>
      <c r="H41" s="156" t="s">
        <v>186</v>
      </c>
      <c r="I41" s="58" t="s">
        <v>102</v>
      </c>
      <c r="J41" s="58" t="s">
        <v>190</v>
      </c>
      <c r="K41" s="58" t="s">
        <v>187</v>
      </c>
      <c r="O41" s="2" t="s">
        <v>17</v>
      </c>
      <c r="P41" s="2">
        <v>3</v>
      </c>
      <c r="Q41" s="2">
        <v>89494.69600094843</v>
      </c>
      <c r="R41" s="2">
        <v>29831.565333649476</v>
      </c>
      <c r="S41" s="2">
        <v>17.932301800018855</v>
      </c>
      <c r="T41" s="2">
        <v>2.2714065642999977E-05</v>
      </c>
      <c r="V41" s="2" t="s">
        <v>17</v>
      </c>
      <c r="W41" s="2">
        <v>1</v>
      </c>
      <c r="X41" s="2">
        <v>41296.08002779461</v>
      </c>
      <c r="Y41" s="2">
        <v>41296.08002779461</v>
      </c>
      <c r="Z41" s="2">
        <v>9.935477965731721</v>
      </c>
      <c r="AA41" s="2">
        <v>0.005513377943210169</v>
      </c>
    </row>
    <row r="42" spans="1:27" ht="12.75">
      <c r="A42" s="165" t="s">
        <v>28</v>
      </c>
      <c r="B42" s="165">
        <v>-22.74008369510768</v>
      </c>
      <c r="C42" s="165">
        <v>17.150231684818298</v>
      </c>
      <c r="D42" s="165">
        <v>-1.3259344895752996</v>
      </c>
      <c r="E42" s="165">
        <v>0.20240268977546003</v>
      </c>
      <c r="F42" s="158" t="s">
        <v>183</v>
      </c>
      <c r="G42" s="159">
        <f>B42+B44</f>
        <v>70.98741327464387</v>
      </c>
      <c r="H42" s="159">
        <f>B43</f>
        <v>0.03360446469396685</v>
      </c>
      <c r="I42">
        <f>P55</f>
        <v>0.6693489159459823</v>
      </c>
      <c r="J42">
        <f>T62</f>
        <v>8.215700192853813E-05</v>
      </c>
      <c r="K42" s="157">
        <f>4000*H42+G42</f>
        <v>205.40527205051126</v>
      </c>
      <c r="O42" s="2" t="s">
        <v>18</v>
      </c>
      <c r="P42" s="2">
        <v>16</v>
      </c>
      <c r="Q42" s="2">
        <v>26617.053999051575</v>
      </c>
      <c r="R42" s="2">
        <v>1663.5658749407235</v>
      </c>
      <c r="S42" s="2"/>
      <c r="T42" s="2"/>
      <c r="V42" s="2" t="s">
        <v>18</v>
      </c>
      <c r="W42" s="2">
        <v>18</v>
      </c>
      <c r="X42" s="2">
        <v>74815.66997220539</v>
      </c>
      <c r="Y42" s="2">
        <v>4156.426109566966</v>
      </c>
      <c r="Z42" s="2"/>
      <c r="AA42" s="2"/>
    </row>
    <row r="43" spans="1:27" ht="13.5" thickBot="1">
      <c r="A43" s="165" t="s">
        <v>176</v>
      </c>
      <c r="B43" s="165">
        <v>0.03360446469396685</v>
      </c>
      <c r="C43" s="165">
        <v>0.011645868892947473</v>
      </c>
      <c r="D43" s="165">
        <v>2.8855266191702627</v>
      </c>
      <c r="E43" s="165">
        <v>0.01027273842664594</v>
      </c>
      <c r="F43" s="161" t="s">
        <v>179</v>
      </c>
      <c r="G43" s="162">
        <f>B42</f>
        <v>-22.74008369510768</v>
      </c>
      <c r="H43" s="162">
        <f>B43</f>
        <v>0.03360446469396685</v>
      </c>
      <c r="K43" s="160">
        <f>4000*H43+G43</f>
        <v>111.67777508075972</v>
      </c>
      <c r="O43" s="3" t="s">
        <v>19</v>
      </c>
      <c r="P43" s="3">
        <v>19</v>
      </c>
      <c r="Q43" s="3">
        <v>116111.75</v>
      </c>
      <c r="R43" s="3"/>
      <c r="S43" s="3"/>
      <c r="T43" s="3"/>
      <c r="V43" s="3" t="s">
        <v>19</v>
      </c>
      <c r="W43" s="3">
        <v>19</v>
      </c>
      <c r="X43" s="3">
        <v>116111.75</v>
      </c>
      <c r="Y43" s="3"/>
      <c r="Z43" s="3"/>
      <c r="AA43" s="3"/>
    </row>
    <row r="44" spans="1:6" ht="13.5" thickBot="1">
      <c r="A44" s="166" t="s">
        <v>183</v>
      </c>
      <c r="B44" s="166">
        <v>93.72749696975154</v>
      </c>
      <c r="C44" s="166">
        <v>23.33869701403271</v>
      </c>
      <c r="D44" s="166">
        <v>4.015969568198114</v>
      </c>
      <c r="E44" s="166">
        <v>0.0008956762078246149</v>
      </c>
      <c r="F44" s="58" t="s">
        <v>188</v>
      </c>
    </row>
    <row r="45" spans="15:30" ht="13.5" thickBot="1">
      <c r="O45" s="95"/>
      <c r="P45" s="95" t="s">
        <v>21</v>
      </c>
      <c r="Q45" s="95" t="s">
        <v>7</v>
      </c>
      <c r="R45" s="95" t="s">
        <v>22</v>
      </c>
      <c r="S45" s="95" t="s">
        <v>23</v>
      </c>
      <c r="T45" s="95" t="s">
        <v>24</v>
      </c>
      <c r="U45" s="95" t="s">
        <v>25</v>
      </c>
      <c r="V45" s="95"/>
      <c r="W45" s="95" t="s">
        <v>21</v>
      </c>
      <c r="X45" s="95" t="s">
        <v>7</v>
      </c>
      <c r="Y45" s="95" t="s">
        <v>22</v>
      </c>
      <c r="Z45" s="95" t="s">
        <v>23</v>
      </c>
      <c r="AA45" s="95" t="s">
        <v>24</v>
      </c>
      <c r="AB45" s="95" t="s">
        <v>25</v>
      </c>
      <c r="AC45" s="95" t="s">
        <v>193</v>
      </c>
      <c r="AD45" s="95" t="s">
        <v>194</v>
      </c>
    </row>
    <row r="46" spans="1:30" ht="12.75">
      <c r="A46" s="167"/>
      <c r="B46" s="167" t="s">
        <v>21</v>
      </c>
      <c r="C46" s="167" t="s">
        <v>7</v>
      </c>
      <c r="D46" s="167" t="s">
        <v>22</v>
      </c>
      <c r="E46" s="167" t="s">
        <v>23</v>
      </c>
      <c r="G46" s="156" t="s">
        <v>28</v>
      </c>
      <c r="H46" s="156" t="s">
        <v>186</v>
      </c>
      <c r="I46" s="58" t="s">
        <v>102</v>
      </c>
      <c r="J46" s="58" t="s">
        <v>190</v>
      </c>
      <c r="K46" s="58" t="s">
        <v>187</v>
      </c>
      <c r="O46" s="2" t="s">
        <v>28</v>
      </c>
      <c r="P46" s="2">
        <v>36.228787198064296</v>
      </c>
      <c r="Q46" s="2">
        <v>25.397820328709</v>
      </c>
      <c r="R46" s="2">
        <v>1.426452614010828</v>
      </c>
      <c r="S46" s="2">
        <v>0.17295925298818918</v>
      </c>
      <c r="T46" s="2">
        <v>-17.612186705435228</v>
      </c>
      <c r="U46" s="2">
        <v>90.06976110156381</v>
      </c>
      <c r="V46" s="2" t="s">
        <v>28</v>
      </c>
      <c r="W46" s="2">
        <v>-5.976136283365953</v>
      </c>
      <c r="X46" s="2">
        <v>22.5668176005082</v>
      </c>
      <c r="Y46" s="2">
        <v>-0.2648196298281496</v>
      </c>
      <c r="Z46" s="2">
        <v>0.7941571162235858</v>
      </c>
      <c r="AA46" s="2">
        <v>-53.387260758373</v>
      </c>
      <c r="AB46" s="2">
        <v>41.4349881916411</v>
      </c>
      <c r="AC46" s="2">
        <v>-53.387260758373</v>
      </c>
      <c r="AD46" s="2">
        <v>41.4349881916411</v>
      </c>
    </row>
    <row r="47" spans="1:30" ht="13.5" thickBot="1">
      <c r="A47" s="165" t="s">
        <v>28</v>
      </c>
      <c r="B47" s="165">
        <v>6.767727301506078</v>
      </c>
      <c r="C47" s="165">
        <v>18.43017077175831</v>
      </c>
      <c r="D47" s="165">
        <v>0.36720914772405067</v>
      </c>
      <c r="E47" s="165">
        <v>0.7182746925520942</v>
      </c>
      <c r="F47" s="158" t="s">
        <v>183</v>
      </c>
      <c r="G47" s="159">
        <f>B47+B49</f>
        <v>36.22878719806423</v>
      </c>
      <c r="H47" s="159">
        <f>B48+B50</f>
        <v>0.05618547467411142</v>
      </c>
      <c r="I47">
        <f>P75</f>
        <v>0.7707634757115316</v>
      </c>
      <c r="J47">
        <f>T82</f>
        <v>2.2714065642999977E-05</v>
      </c>
      <c r="K47" s="157">
        <f>4000*H47+G47</f>
        <v>260.9706858945099</v>
      </c>
      <c r="O47" s="2" t="s">
        <v>176</v>
      </c>
      <c r="P47" s="2">
        <v>0.05618547467411136</v>
      </c>
      <c r="Q47" s="2">
        <v>0.013112626157592025</v>
      </c>
      <c r="R47" s="2">
        <v>4.284837682311317</v>
      </c>
      <c r="S47" s="2">
        <v>0.0005683435022470678</v>
      </c>
      <c r="T47" s="2">
        <v>0.028387948995924787</v>
      </c>
      <c r="U47" s="2">
        <v>0.08398300035229794</v>
      </c>
      <c r="V47" s="3" t="s">
        <v>176</v>
      </c>
      <c r="W47" s="3">
        <v>0.047538339370540264</v>
      </c>
      <c r="X47" s="3">
        <v>0.015081676619325078</v>
      </c>
      <c r="Y47" s="3">
        <v>3.1520593214169885</v>
      </c>
      <c r="Z47" s="3">
        <v>0.00551337794321015</v>
      </c>
      <c r="AA47" s="3">
        <v>0.015852912557212266</v>
      </c>
      <c r="AB47" s="3">
        <v>0.07922376618386825</v>
      </c>
      <c r="AC47" s="3">
        <v>0.015852912557212266</v>
      </c>
      <c r="AD47" s="3">
        <v>0.07922376618386825</v>
      </c>
    </row>
    <row r="48" spans="1:21" ht="12.75">
      <c r="A48" s="165" t="s">
        <v>176</v>
      </c>
      <c r="B48" s="165">
        <v>0.0022874965368945128</v>
      </c>
      <c r="C48" s="165">
        <v>0.015442153089101466</v>
      </c>
      <c r="D48" s="165">
        <v>0.14813326378100397</v>
      </c>
      <c r="E48" s="165">
        <v>0.8840883947829242</v>
      </c>
      <c r="F48" s="161" t="s">
        <v>179</v>
      </c>
      <c r="G48" s="162">
        <f>B47</f>
        <v>6.767727301506078</v>
      </c>
      <c r="H48" s="162">
        <f>B48</f>
        <v>0.0022874965368945128</v>
      </c>
      <c r="K48" s="160">
        <f>4000*H48+G48</f>
        <v>15.917713449084129</v>
      </c>
      <c r="O48" s="2" t="s">
        <v>179</v>
      </c>
      <c r="P48" s="2">
        <v>-29.461059896558204</v>
      </c>
      <c r="Q48" s="2">
        <v>31.38025608763507</v>
      </c>
      <c r="R48" s="2">
        <v>-0.9388406459871723</v>
      </c>
      <c r="S48" s="2">
        <v>0.3617703370544989</v>
      </c>
      <c r="T48" s="2">
        <v>-95.98423106765583</v>
      </c>
      <c r="U48" s="2">
        <v>37.062111274539426</v>
      </c>
    </row>
    <row r="49" spans="1:21" ht="13.5" thickBot="1">
      <c r="A49" s="165" t="s">
        <v>183</v>
      </c>
      <c r="B49" s="165">
        <v>29.461059896558154</v>
      </c>
      <c r="C49" s="165">
        <v>31.380256087635072</v>
      </c>
      <c r="D49" s="165">
        <v>0.9388406459871707</v>
      </c>
      <c r="E49" s="165">
        <v>0.3617703370544997</v>
      </c>
      <c r="F49" s="58" t="s">
        <v>188</v>
      </c>
      <c r="O49" s="3" t="s">
        <v>182</v>
      </c>
      <c r="P49" s="3">
        <v>-0.05389797813721686</v>
      </c>
      <c r="Q49" s="3">
        <v>0.02025835770184771</v>
      </c>
      <c r="R49" s="3">
        <v>-2.660530479837513</v>
      </c>
      <c r="S49" s="3">
        <v>0.017097775156802428</v>
      </c>
      <c r="T49" s="3">
        <v>-0.09684377798288354</v>
      </c>
      <c r="U49" s="3">
        <v>-0.01095217829155018</v>
      </c>
    </row>
    <row r="50" spans="1:5" ht="13.5" thickBot="1">
      <c r="A50" s="166" t="s">
        <v>191</v>
      </c>
      <c r="B50" s="166">
        <v>0.053897978137216904</v>
      </c>
      <c r="C50" s="166">
        <v>0.02025835770184771</v>
      </c>
      <c r="D50" s="166">
        <v>2.660530479837515</v>
      </c>
      <c r="E50" s="166">
        <v>0.017097775156802355</v>
      </c>
    </row>
    <row r="51" spans="15:21" ht="13.5" thickBot="1">
      <c r="O51" s="163" t="s">
        <v>1</v>
      </c>
      <c r="P51" s="163"/>
      <c r="Q51" s="163"/>
      <c r="R51" s="163"/>
      <c r="S51" s="163"/>
      <c r="T51" s="163"/>
      <c r="U51" s="163"/>
    </row>
    <row r="52" spans="1:21" ht="13.5" thickBot="1">
      <c r="A52" s="172"/>
      <c r="B52" s="172" t="s">
        <v>21</v>
      </c>
      <c r="C52" s="172" t="s">
        <v>7</v>
      </c>
      <c r="D52" s="172" t="s">
        <v>22</v>
      </c>
      <c r="E52" s="172" t="s">
        <v>23</v>
      </c>
      <c r="G52" s="156" t="s">
        <v>28</v>
      </c>
      <c r="H52" s="156" t="s">
        <v>186</v>
      </c>
      <c r="I52" s="58" t="s">
        <v>102</v>
      </c>
      <c r="J52" s="58" t="s">
        <v>190</v>
      </c>
      <c r="K52" s="58" t="s">
        <v>187</v>
      </c>
      <c r="O52" s="163"/>
      <c r="P52" s="163"/>
      <c r="Q52" s="163"/>
      <c r="R52" s="163"/>
      <c r="S52" s="163"/>
      <c r="T52" s="163"/>
      <c r="U52" s="163"/>
    </row>
    <row r="53" spans="1:21" ht="12.75">
      <c r="A53" s="170" t="s">
        <v>28</v>
      </c>
      <c r="B53" s="170">
        <v>13.443319181690434</v>
      </c>
      <c r="C53" s="170">
        <v>10.038434799297777</v>
      </c>
      <c r="D53" s="170">
        <v>1.339184788312899</v>
      </c>
      <c r="E53" s="170">
        <v>0.19717717215184444</v>
      </c>
      <c r="F53" s="158" t="s">
        <v>183</v>
      </c>
      <c r="G53" s="159">
        <f>B53+B55</f>
        <v>13.443319181690434</v>
      </c>
      <c r="H53" s="159">
        <f>B54+B56</f>
        <v>0.06553444235417089</v>
      </c>
      <c r="I53">
        <f>P96</f>
        <v>0.7566299024173258</v>
      </c>
      <c r="J53">
        <f>T103</f>
        <v>6.287658513262872E-07</v>
      </c>
      <c r="K53" s="157">
        <f>4000*H53+G53</f>
        <v>275.581088598374</v>
      </c>
      <c r="O53" s="164" t="s">
        <v>2</v>
      </c>
      <c r="P53" s="164"/>
      <c r="Q53" s="163"/>
      <c r="R53" s="163"/>
      <c r="S53" s="163"/>
      <c r="T53" s="163"/>
      <c r="U53" s="163"/>
    </row>
    <row r="54" spans="1:21" ht="13.5" thickBot="1">
      <c r="A54" s="171" t="s">
        <v>191</v>
      </c>
      <c r="B54" s="171">
        <v>0.06553444235417089</v>
      </c>
      <c r="C54" s="171">
        <v>0.008760425757396485</v>
      </c>
      <c r="D54" s="171">
        <v>7.480737143264952</v>
      </c>
      <c r="E54" s="171">
        <v>6.287658513262837E-07</v>
      </c>
      <c r="F54" s="161" t="s">
        <v>179</v>
      </c>
      <c r="G54" s="162">
        <f>B53</f>
        <v>13.443319181690434</v>
      </c>
      <c r="H54" s="162">
        <v>0</v>
      </c>
      <c r="K54" s="160">
        <f>4000*H54+G54</f>
        <v>13.443319181690434</v>
      </c>
      <c r="O54" s="165" t="s">
        <v>3</v>
      </c>
      <c r="P54" s="165">
        <v>0.8181374676336381</v>
      </c>
      <c r="Q54" s="163"/>
      <c r="R54" s="163"/>
      <c r="S54" s="163"/>
      <c r="T54" s="163"/>
      <c r="U54" s="163"/>
    </row>
    <row r="55" spans="15:21" ht="12.75">
      <c r="O55" s="165" t="s">
        <v>4</v>
      </c>
      <c r="P55" s="165">
        <v>0.6693489159459823</v>
      </c>
      <c r="Q55" s="163"/>
      <c r="R55" s="163"/>
      <c r="S55" s="163"/>
      <c r="T55" s="163"/>
      <c r="U55" s="163"/>
    </row>
    <row r="56" spans="15:21" ht="12.75">
      <c r="O56" s="165" t="s">
        <v>6</v>
      </c>
      <c r="P56" s="165">
        <v>0.6304487884102156</v>
      </c>
      <c r="Q56" s="163"/>
      <c r="R56" s="163"/>
      <c r="S56" s="163"/>
      <c r="T56" s="163"/>
      <c r="U56" s="163"/>
    </row>
    <row r="57" spans="15:21" ht="12.75">
      <c r="O57" s="165" t="s">
        <v>7</v>
      </c>
      <c r="P57" s="165">
        <v>47.52242567147151</v>
      </c>
      <c r="Q57" s="163"/>
      <c r="R57" s="163"/>
      <c r="S57" s="163"/>
      <c r="T57" s="163"/>
      <c r="U57" s="163"/>
    </row>
    <row r="58" spans="15:21" ht="13.5" thickBot="1">
      <c r="O58" s="166" t="s">
        <v>8</v>
      </c>
      <c r="P58" s="166">
        <v>20</v>
      </c>
      <c r="Q58" s="163"/>
      <c r="R58" s="163"/>
      <c r="S58" s="163"/>
      <c r="T58" s="163"/>
      <c r="U58" s="163"/>
    </row>
    <row r="59" spans="15:21" ht="12.75">
      <c r="O59" s="163"/>
      <c r="P59" s="163"/>
      <c r="Q59" s="163"/>
      <c r="R59" s="163"/>
      <c r="S59" s="163"/>
      <c r="T59" s="163"/>
      <c r="U59" s="163"/>
    </row>
    <row r="60" spans="15:21" ht="13.5" thickBot="1">
      <c r="O60" s="163" t="s">
        <v>10</v>
      </c>
      <c r="P60" s="163"/>
      <c r="Q60" s="163"/>
      <c r="R60" s="163"/>
      <c r="S60" s="163"/>
      <c r="T60" s="163"/>
      <c r="U60" s="163"/>
    </row>
    <row r="61" spans="15:21" ht="12.75">
      <c r="O61" s="167"/>
      <c r="P61" s="167" t="s">
        <v>12</v>
      </c>
      <c r="Q61" s="167" t="s">
        <v>13</v>
      </c>
      <c r="R61" s="167" t="s">
        <v>14</v>
      </c>
      <c r="S61" s="167" t="s">
        <v>15</v>
      </c>
      <c r="T61" s="167" t="s">
        <v>16</v>
      </c>
      <c r="U61" s="163"/>
    </row>
    <row r="62" spans="15:21" ht="12.75">
      <c r="O62" s="165" t="s">
        <v>17</v>
      </c>
      <c r="P62" s="165">
        <v>2</v>
      </c>
      <c r="Q62" s="165">
        <v>77719.27399109091</v>
      </c>
      <c r="R62" s="165">
        <v>38859.63699554546</v>
      </c>
      <c r="S62" s="165">
        <v>17.206856592707787</v>
      </c>
      <c r="T62" s="165">
        <v>8.215700192853813E-05</v>
      </c>
      <c r="U62" s="163"/>
    </row>
    <row r="63" spans="15:21" ht="12.75">
      <c r="O63" s="165" t="s">
        <v>18</v>
      </c>
      <c r="P63" s="165">
        <v>17</v>
      </c>
      <c r="Q63" s="165">
        <v>38392.47600890908</v>
      </c>
      <c r="R63" s="165">
        <v>2258.380941700534</v>
      </c>
      <c r="S63" s="165"/>
      <c r="T63" s="165"/>
      <c r="U63" s="163"/>
    </row>
    <row r="64" spans="15:21" ht="13.5" thickBot="1">
      <c r="O64" s="166" t="s">
        <v>19</v>
      </c>
      <c r="P64" s="166">
        <v>19</v>
      </c>
      <c r="Q64" s="166">
        <v>116111.75</v>
      </c>
      <c r="R64" s="166"/>
      <c r="S64" s="166"/>
      <c r="T64" s="166"/>
      <c r="U64" s="163"/>
    </row>
    <row r="65" spans="15:21" ht="13.5" thickBot="1">
      <c r="O65" s="163"/>
      <c r="P65" s="163"/>
      <c r="Q65" s="163"/>
      <c r="R65" s="163"/>
      <c r="S65" s="163"/>
      <c r="T65" s="163"/>
      <c r="U65" s="163"/>
    </row>
    <row r="66" spans="15:21" ht="12.75">
      <c r="O66" s="167"/>
      <c r="P66" s="167" t="s">
        <v>21</v>
      </c>
      <c r="Q66" s="167" t="s">
        <v>7</v>
      </c>
      <c r="R66" s="167" t="s">
        <v>22</v>
      </c>
      <c r="S66" s="167" t="s">
        <v>23</v>
      </c>
      <c r="T66" s="167" t="s">
        <v>24</v>
      </c>
      <c r="U66" s="167" t="s">
        <v>25</v>
      </c>
    </row>
    <row r="67" spans="15:21" ht="12.75">
      <c r="O67" s="165" t="s">
        <v>28</v>
      </c>
      <c r="P67" s="165">
        <v>-22.74008369510768</v>
      </c>
      <c r="Q67" s="165">
        <v>17.150231684818298</v>
      </c>
      <c r="R67" s="165">
        <v>-1.3259344895752996</v>
      </c>
      <c r="S67" s="165">
        <v>0.20240268977546003</v>
      </c>
      <c r="T67" s="165">
        <v>-58.92390966718786</v>
      </c>
      <c r="U67" s="165">
        <v>13.4437422769725</v>
      </c>
    </row>
    <row r="68" spans="15:21" ht="12.75">
      <c r="O68" s="165" t="s">
        <v>176</v>
      </c>
      <c r="P68" s="165">
        <v>0.03360446469396685</v>
      </c>
      <c r="Q68" s="165">
        <v>0.011645868892947473</v>
      </c>
      <c r="R68" s="165">
        <v>2.8855266191702627</v>
      </c>
      <c r="S68" s="165">
        <v>0.01027273842664594</v>
      </c>
      <c r="T68" s="165">
        <v>0.009033829086221825</v>
      </c>
      <c r="U68" s="165">
        <v>0.05817510030171187</v>
      </c>
    </row>
    <row r="69" spans="15:21" ht="13.5" thickBot="1">
      <c r="O69" s="166" t="s">
        <v>183</v>
      </c>
      <c r="P69" s="166">
        <v>93.72749696975154</v>
      </c>
      <c r="Q69" s="166">
        <v>23.33869701403271</v>
      </c>
      <c r="R69" s="166">
        <v>4.015969568198114</v>
      </c>
      <c r="S69" s="166">
        <v>0.0008956762078246149</v>
      </c>
      <c r="T69" s="166">
        <v>44.48715044321341</v>
      </c>
      <c r="U69" s="166">
        <v>142.96784349628967</v>
      </c>
    </row>
    <row r="70" spans="15:21" ht="12.75">
      <c r="O70" s="163"/>
      <c r="P70" s="163"/>
      <c r="Q70" s="163"/>
      <c r="R70" s="163"/>
      <c r="S70" s="163"/>
      <c r="T70" s="163"/>
      <c r="U70" s="163"/>
    </row>
    <row r="71" spans="15:21" ht="12.75">
      <c r="O71" s="163" t="s">
        <v>1</v>
      </c>
      <c r="P71" s="163"/>
      <c r="Q71" s="163"/>
      <c r="R71" s="163"/>
      <c r="S71" s="163"/>
      <c r="T71" s="163"/>
      <c r="U71" s="163"/>
    </row>
    <row r="72" spans="15:21" ht="13.5" thickBot="1">
      <c r="O72" s="163"/>
      <c r="P72" s="163"/>
      <c r="Q72" s="163"/>
      <c r="R72" s="163"/>
      <c r="S72" s="163"/>
      <c r="T72" s="163"/>
      <c r="U72" s="163"/>
    </row>
    <row r="73" spans="15:21" ht="12.75">
      <c r="O73" s="164" t="s">
        <v>2</v>
      </c>
      <c r="P73" s="164"/>
      <c r="Q73" s="163"/>
      <c r="R73" s="163"/>
      <c r="S73" s="163"/>
      <c r="T73" s="163"/>
      <c r="U73" s="163"/>
    </row>
    <row r="74" spans="15:21" ht="12.75">
      <c r="O74" s="165" t="s">
        <v>3</v>
      </c>
      <c r="P74" s="165">
        <v>0.8779313616174852</v>
      </c>
      <c r="Q74" s="163"/>
      <c r="R74" s="163"/>
      <c r="S74" s="163"/>
      <c r="T74" s="163"/>
      <c r="U74" s="163"/>
    </row>
    <row r="75" spans="15:21" ht="12.75">
      <c r="O75" s="165" t="s">
        <v>4</v>
      </c>
      <c r="P75" s="165">
        <v>0.7707634757115316</v>
      </c>
      <c r="Q75" s="163"/>
      <c r="R75" s="163"/>
      <c r="S75" s="163"/>
      <c r="T75" s="163"/>
      <c r="U75" s="163"/>
    </row>
    <row r="76" spans="15:21" ht="12.75">
      <c r="O76" s="165" t="s">
        <v>6</v>
      </c>
      <c r="P76" s="165">
        <v>0.7277816274074438</v>
      </c>
      <c r="Q76" s="163"/>
      <c r="R76" s="163"/>
      <c r="S76" s="163"/>
      <c r="T76" s="163"/>
      <c r="U76" s="163"/>
    </row>
    <row r="77" spans="15:21" ht="12.75">
      <c r="O77" s="165" t="s">
        <v>7</v>
      </c>
      <c r="P77" s="165">
        <v>40.78683457858336</v>
      </c>
      <c r="Q77" s="163"/>
      <c r="R77" s="163"/>
      <c r="S77" s="163"/>
      <c r="T77" s="163"/>
      <c r="U77" s="163"/>
    </row>
    <row r="78" spans="15:21" ht="13.5" thickBot="1">
      <c r="O78" s="166" t="s">
        <v>8</v>
      </c>
      <c r="P78" s="166">
        <v>20</v>
      </c>
      <c r="Q78" s="163"/>
      <c r="R78" s="163"/>
      <c r="S78" s="163"/>
      <c r="T78" s="163"/>
      <c r="U78" s="163"/>
    </row>
    <row r="79" spans="15:21" ht="12.75">
      <c r="O79" s="163"/>
      <c r="P79" s="163"/>
      <c r="Q79" s="163"/>
      <c r="R79" s="163"/>
      <c r="S79" s="163"/>
      <c r="T79" s="163"/>
      <c r="U79" s="163"/>
    </row>
    <row r="80" spans="15:21" ht="13.5" thickBot="1">
      <c r="O80" s="163" t="s">
        <v>10</v>
      </c>
      <c r="P80" s="163"/>
      <c r="Q80" s="163"/>
      <c r="R80" s="163"/>
      <c r="S80" s="163"/>
      <c r="T80" s="163"/>
      <c r="U80" s="163"/>
    </row>
    <row r="81" spans="15:21" ht="12.75">
      <c r="O81" s="167"/>
      <c r="P81" s="167" t="s">
        <v>12</v>
      </c>
      <c r="Q81" s="167" t="s">
        <v>13</v>
      </c>
      <c r="R81" s="167" t="s">
        <v>14</v>
      </c>
      <c r="S81" s="167" t="s">
        <v>15</v>
      </c>
      <c r="T81" s="167" t="s">
        <v>16</v>
      </c>
      <c r="U81" s="163"/>
    </row>
    <row r="82" spans="15:21" ht="12.75">
      <c r="O82" s="165" t="s">
        <v>17</v>
      </c>
      <c r="P82" s="165">
        <v>3</v>
      </c>
      <c r="Q82" s="165">
        <v>89494.69600094843</v>
      </c>
      <c r="R82" s="165">
        <v>29831.565333649476</v>
      </c>
      <c r="S82" s="165">
        <v>17.932301800018855</v>
      </c>
      <c r="T82" s="165">
        <v>2.2714065642999977E-05</v>
      </c>
      <c r="U82" s="163"/>
    </row>
    <row r="83" spans="15:21" ht="12.75">
      <c r="O83" s="165" t="s">
        <v>18</v>
      </c>
      <c r="P83" s="165">
        <v>16</v>
      </c>
      <c r="Q83" s="165">
        <v>26617.053999051575</v>
      </c>
      <c r="R83" s="165">
        <v>1663.5658749407235</v>
      </c>
      <c r="S83" s="165"/>
      <c r="T83" s="165"/>
      <c r="U83" s="163"/>
    </row>
    <row r="84" spans="15:21" ht="13.5" thickBot="1">
      <c r="O84" s="166" t="s">
        <v>19</v>
      </c>
      <c r="P84" s="166">
        <v>19</v>
      </c>
      <c r="Q84" s="166">
        <v>116111.75</v>
      </c>
      <c r="R84" s="166"/>
      <c r="S84" s="166"/>
      <c r="T84" s="166"/>
      <c r="U84" s="163"/>
    </row>
    <row r="85" spans="15:21" ht="13.5" thickBot="1">
      <c r="O85" s="163"/>
      <c r="P85" s="163"/>
      <c r="Q85" s="163"/>
      <c r="R85" s="163"/>
      <c r="S85" s="163"/>
      <c r="T85" s="163"/>
      <c r="U85" s="163"/>
    </row>
    <row r="86" spans="15:21" ht="12.75">
      <c r="O86" s="167"/>
      <c r="P86" s="167" t="s">
        <v>21</v>
      </c>
      <c r="Q86" s="167" t="s">
        <v>7</v>
      </c>
      <c r="R86" s="167" t="s">
        <v>22</v>
      </c>
      <c r="S86" s="167" t="s">
        <v>23</v>
      </c>
      <c r="T86" s="167" t="s">
        <v>24</v>
      </c>
      <c r="U86" s="167" t="s">
        <v>25</v>
      </c>
    </row>
    <row r="87" spans="15:21" ht="12.75">
      <c r="O87" s="165" t="s">
        <v>28</v>
      </c>
      <c r="P87" s="165">
        <v>6.767727301506078</v>
      </c>
      <c r="Q87" s="165">
        <v>18.43017077175831</v>
      </c>
      <c r="R87" s="165">
        <v>0.36720914772405067</v>
      </c>
      <c r="S87" s="165">
        <v>0.7182746925520942</v>
      </c>
      <c r="T87" s="165">
        <v>-32.30248938309705</v>
      </c>
      <c r="U87" s="165">
        <v>45.8379439861092</v>
      </c>
    </row>
    <row r="88" spans="15:21" ht="12.75">
      <c r="O88" s="165" t="s">
        <v>176</v>
      </c>
      <c r="P88" s="165">
        <v>0.0022874965368945128</v>
      </c>
      <c r="Q88" s="165">
        <v>0.015442153089101466</v>
      </c>
      <c r="R88" s="165">
        <v>0.14813326378100397</v>
      </c>
      <c r="S88" s="165">
        <v>0.8840883947829242</v>
      </c>
      <c r="T88" s="165">
        <v>-0.030448405628077557</v>
      </c>
      <c r="U88" s="165">
        <v>0.03502339870186658</v>
      </c>
    </row>
    <row r="89" spans="15:21" ht="12.75">
      <c r="O89" s="165" t="s">
        <v>183</v>
      </c>
      <c r="P89" s="165">
        <v>29.461059896558154</v>
      </c>
      <c r="Q89" s="165">
        <v>31.380256087635072</v>
      </c>
      <c r="R89" s="165">
        <v>0.9388406459871707</v>
      </c>
      <c r="S89" s="165">
        <v>0.3617703370544997</v>
      </c>
      <c r="T89" s="165">
        <v>-37.062111274539475</v>
      </c>
      <c r="U89" s="165">
        <v>95.98423106765578</v>
      </c>
    </row>
    <row r="90" spans="15:21" ht="13.5" thickBot="1">
      <c r="O90" s="166" t="s">
        <v>191</v>
      </c>
      <c r="P90" s="166">
        <v>0.053897978137216904</v>
      </c>
      <c r="Q90" s="166">
        <v>0.02025835770184771</v>
      </c>
      <c r="R90" s="166">
        <v>2.660530479837515</v>
      </c>
      <c r="S90" s="166">
        <v>0.017097775156802355</v>
      </c>
      <c r="T90" s="166">
        <v>0.010952178291550221</v>
      </c>
      <c r="U90" s="166">
        <v>0.09684377798288359</v>
      </c>
    </row>
    <row r="91" spans="15:21" ht="12.75">
      <c r="O91" s="163"/>
      <c r="P91" s="163"/>
      <c r="Q91" s="163"/>
      <c r="R91" s="163"/>
      <c r="S91" s="163"/>
      <c r="T91" s="163"/>
      <c r="U91" s="163"/>
    </row>
    <row r="92" spans="15:21" ht="12.75">
      <c r="O92" s="168" t="s">
        <v>1</v>
      </c>
      <c r="P92" s="168"/>
      <c r="Q92" s="168"/>
      <c r="R92" s="168"/>
      <c r="S92" s="168"/>
      <c r="T92" s="168"/>
      <c r="U92" s="168"/>
    </row>
    <row r="93" spans="15:21" ht="13.5" thickBot="1">
      <c r="O93" s="168"/>
      <c r="P93" s="168"/>
      <c r="Q93" s="168"/>
      <c r="R93" s="168"/>
      <c r="S93" s="168"/>
      <c r="T93" s="168"/>
      <c r="U93" s="168"/>
    </row>
    <row r="94" spans="15:21" ht="12.75">
      <c r="O94" s="169" t="s">
        <v>2</v>
      </c>
      <c r="P94" s="169"/>
      <c r="Q94" s="168"/>
      <c r="R94" s="168"/>
      <c r="S94" s="168"/>
      <c r="T94" s="168"/>
      <c r="U94" s="168"/>
    </row>
    <row r="95" spans="15:21" ht="12.75">
      <c r="O95" s="170" t="s">
        <v>3</v>
      </c>
      <c r="P95" s="170">
        <v>0.8698447576535285</v>
      </c>
      <c r="Q95" s="168"/>
      <c r="R95" s="168"/>
      <c r="S95" s="168"/>
      <c r="T95" s="168"/>
      <c r="U95" s="168"/>
    </row>
    <row r="96" spans="15:21" ht="12.75">
      <c r="O96" s="170" t="s">
        <v>4</v>
      </c>
      <c r="P96" s="170">
        <v>0.7566299024173258</v>
      </c>
      <c r="Q96" s="168"/>
      <c r="R96" s="168"/>
      <c r="S96" s="168"/>
      <c r="T96" s="168"/>
      <c r="U96" s="168"/>
    </row>
    <row r="97" spans="15:21" ht="12.75">
      <c r="O97" s="170" t="s">
        <v>6</v>
      </c>
      <c r="P97" s="170">
        <v>0.7431093414405106</v>
      </c>
      <c r="Q97" s="168"/>
      <c r="R97" s="168"/>
      <c r="S97" s="168"/>
      <c r="T97" s="168"/>
      <c r="U97" s="168"/>
    </row>
    <row r="98" spans="15:21" ht="12.75">
      <c r="O98" s="170" t="s">
        <v>7</v>
      </c>
      <c r="P98" s="170">
        <v>39.62191307849391</v>
      </c>
      <c r="Q98" s="168"/>
      <c r="R98" s="168"/>
      <c r="S98" s="168"/>
      <c r="T98" s="168"/>
      <c r="U98" s="168"/>
    </row>
    <row r="99" spans="15:21" ht="13.5" thickBot="1">
      <c r="O99" s="171" t="s">
        <v>8</v>
      </c>
      <c r="P99" s="171">
        <v>20</v>
      </c>
      <c r="Q99" s="168"/>
      <c r="R99" s="168"/>
      <c r="S99" s="168"/>
      <c r="T99" s="168"/>
      <c r="U99" s="168"/>
    </row>
    <row r="100" spans="15:21" ht="12.75">
      <c r="O100" s="168"/>
      <c r="P100" s="168"/>
      <c r="Q100" s="168"/>
      <c r="R100" s="168"/>
      <c r="S100" s="168"/>
      <c r="T100" s="168"/>
      <c r="U100" s="168"/>
    </row>
    <row r="101" spans="15:21" ht="13.5" thickBot="1">
      <c r="O101" s="168" t="s">
        <v>10</v>
      </c>
      <c r="P101" s="168"/>
      <c r="Q101" s="168"/>
      <c r="R101" s="168"/>
      <c r="S101" s="168"/>
      <c r="T101" s="168"/>
      <c r="U101" s="168"/>
    </row>
    <row r="102" spans="15:21" ht="12.75">
      <c r="O102" s="172"/>
      <c r="P102" s="172" t="s">
        <v>12</v>
      </c>
      <c r="Q102" s="172" t="s">
        <v>13</v>
      </c>
      <c r="R102" s="172" t="s">
        <v>14</v>
      </c>
      <c r="S102" s="172" t="s">
        <v>15</v>
      </c>
      <c r="T102" s="172" t="s">
        <v>16</v>
      </c>
      <c r="U102" s="168"/>
    </row>
    <row r="103" spans="15:21" ht="12.75">
      <c r="O103" s="170" t="s">
        <v>17</v>
      </c>
      <c r="P103" s="170">
        <v>1</v>
      </c>
      <c r="Q103" s="170">
        <v>87853.62207200492</v>
      </c>
      <c r="R103" s="170">
        <v>87853.62207200492</v>
      </c>
      <c r="S103" s="170">
        <v>55.96142820662383</v>
      </c>
      <c r="T103" s="170">
        <v>6.287658513262872E-07</v>
      </c>
      <c r="U103" s="168"/>
    </row>
    <row r="104" spans="15:21" ht="12.75">
      <c r="O104" s="170" t="s">
        <v>18</v>
      </c>
      <c r="P104" s="170">
        <v>18</v>
      </c>
      <c r="Q104" s="170">
        <v>28258.12792799508</v>
      </c>
      <c r="R104" s="170">
        <v>1569.8959959997267</v>
      </c>
      <c r="S104" s="170"/>
      <c r="T104" s="170"/>
      <c r="U104" s="168"/>
    </row>
    <row r="105" spans="15:21" ht="13.5" thickBot="1">
      <c r="O105" s="171" t="s">
        <v>19</v>
      </c>
      <c r="P105" s="171">
        <v>19</v>
      </c>
      <c r="Q105" s="171">
        <v>116111.75</v>
      </c>
      <c r="R105" s="171"/>
      <c r="S105" s="171"/>
      <c r="T105" s="171"/>
      <c r="U105" s="168"/>
    </row>
    <row r="106" spans="15:21" ht="13.5" thickBot="1">
      <c r="O106" s="168"/>
      <c r="P106" s="168"/>
      <c r="Q106" s="168"/>
      <c r="R106" s="168"/>
      <c r="S106" s="168"/>
      <c r="T106" s="168"/>
      <c r="U106" s="168"/>
    </row>
    <row r="107" spans="15:21" ht="12.75">
      <c r="O107" s="172"/>
      <c r="P107" s="172" t="s">
        <v>21</v>
      </c>
      <c r="Q107" s="172" t="s">
        <v>7</v>
      </c>
      <c r="R107" s="172" t="s">
        <v>22</v>
      </c>
      <c r="S107" s="172" t="s">
        <v>23</v>
      </c>
      <c r="T107" s="172" t="s">
        <v>24</v>
      </c>
      <c r="U107" s="172" t="s">
        <v>25</v>
      </c>
    </row>
    <row r="108" spans="15:21" ht="12.75">
      <c r="O108" s="170" t="s">
        <v>28</v>
      </c>
      <c r="P108" s="170">
        <v>13.443319181690434</v>
      </c>
      <c r="Q108" s="170">
        <v>10.038434799297777</v>
      </c>
      <c r="R108" s="170">
        <v>1.339184788312899</v>
      </c>
      <c r="S108" s="170">
        <v>0.19717717215184444</v>
      </c>
      <c r="T108" s="170">
        <v>-7.646649737676885</v>
      </c>
      <c r="U108" s="170">
        <v>34.53328810105775</v>
      </c>
    </row>
    <row r="109" spans="15:21" ht="13.5" thickBot="1">
      <c r="O109" s="171" t="s">
        <v>191</v>
      </c>
      <c r="P109" s="171">
        <v>0.06553444235417089</v>
      </c>
      <c r="Q109" s="171">
        <v>0.008760425757396485</v>
      </c>
      <c r="R109" s="171">
        <v>7.480737143264952</v>
      </c>
      <c r="S109" s="171">
        <v>6.287658513262837E-07</v>
      </c>
      <c r="T109" s="171">
        <v>0.04712947079856132</v>
      </c>
      <c r="U109" s="171">
        <v>0.08393941390978045</v>
      </c>
    </row>
  </sheetData>
  <sheetProtection/>
  <printOptions/>
  <pageMargins left="0.7" right="0.7" top="0.75" bottom="0.75" header="0.3" footer="0.3"/>
  <pageSetup orientation="portrait" paperSize="9"/>
  <drawing r:id="rId3"/>
  <legacyDrawing r:id="rId2"/>
</worksheet>
</file>

<file path=xl/worksheets/sheet19.xml><?xml version="1.0" encoding="utf-8"?>
<worksheet xmlns="http://schemas.openxmlformats.org/spreadsheetml/2006/main" xmlns:r="http://schemas.openxmlformats.org/officeDocument/2006/relationships">
  <dimension ref="A8:G17"/>
  <sheetViews>
    <sheetView zoomScalePageLayoutView="0" workbookViewId="0" topLeftCell="A1">
      <selection activeCell="A21" sqref="A21"/>
    </sheetView>
  </sheetViews>
  <sheetFormatPr defaultColWidth="9.140625" defaultRowHeight="12.75"/>
  <cols>
    <col min="1" max="1" width="18.421875" style="0" customWidth="1"/>
    <col min="2" max="2" width="11.28125" style="0" customWidth="1"/>
    <col min="3" max="4" width="13.28125" style="0" customWidth="1"/>
    <col min="6" max="7" width="10.00390625" style="0" customWidth="1"/>
    <col min="8" max="8" width="13.8515625" style="0" customWidth="1"/>
    <col min="9" max="9" width="14.00390625" style="0" customWidth="1"/>
    <col min="11" max="11" width="11.8515625" style="0" customWidth="1"/>
  </cols>
  <sheetData>
    <row r="8" spans="1:5" ht="12.75">
      <c r="A8" s="64" t="s">
        <v>84</v>
      </c>
      <c r="E8" s="87" t="s">
        <v>85</v>
      </c>
    </row>
    <row r="9" spans="1:5" ht="12.75">
      <c r="A9" s="110" t="s">
        <v>87</v>
      </c>
      <c r="E9" s="87" t="s">
        <v>86</v>
      </c>
    </row>
    <row r="10" spans="6:7" ht="12.75">
      <c r="F10" s="62"/>
      <c r="G10" s="63"/>
    </row>
    <row r="11" spans="1:5" ht="15.75">
      <c r="A11" s="64" t="s">
        <v>49</v>
      </c>
      <c r="E11" s="65" t="s">
        <v>50</v>
      </c>
    </row>
    <row r="13" ht="15.75">
      <c r="E13" s="58" t="s">
        <v>51</v>
      </c>
    </row>
    <row r="15" ht="15">
      <c r="E15" s="66" t="s">
        <v>52</v>
      </c>
    </row>
    <row r="16" ht="14.25">
      <c r="A16" s="64" t="s">
        <v>53</v>
      </c>
    </row>
    <row r="17" ht="14.25">
      <c r="F17" s="65" t="s">
        <v>54</v>
      </c>
    </row>
  </sheetData>
  <sheetProtection/>
  <printOptions/>
  <pageMargins left="0.7" right="0.7" top="0.75" bottom="0.75" header="0.3" footer="0.3"/>
  <pageSetup orientation="portrait" paperSize="9"/>
  <drawing r:id="rId7"/>
  <legacyDrawing r:id="rId6"/>
  <oleObjects>
    <oleObject progId="Equation.3" shapeId="20939184" r:id="rId1"/>
    <oleObject progId="Equation.3" shapeId="20939185" r:id="rId2"/>
    <oleObject progId="Equation.3" shapeId="20939186" r:id="rId3"/>
    <oleObject progId="Equation.3" shapeId="20939187" r:id="rId4"/>
    <oleObject progId="Equation.3" shapeId="20939188" r:id="rId5"/>
  </oleObjects>
</worksheet>
</file>

<file path=xl/worksheets/sheet2.xml><?xml version="1.0" encoding="utf-8"?>
<worksheet xmlns="http://schemas.openxmlformats.org/spreadsheetml/2006/main" xmlns:r="http://schemas.openxmlformats.org/officeDocument/2006/relationships">
  <dimension ref="A1:D13"/>
  <sheetViews>
    <sheetView zoomScalePageLayoutView="0" workbookViewId="0" topLeftCell="A1">
      <selection activeCell="D13" sqref="D13"/>
    </sheetView>
  </sheetViews>
  <sheetFormatPr defaultColWidth="9.140625" defaultRowHeight="12.75"/>
  <cols>
    <col min="1" max="1" width="3.28125" style="116" customWidth="1"/>
    <col min="2" max="3" width="16.28125" style="116" customWidth="1"/>
    <col min="4" max="4" width="53.00390625" style="116" customWidth="1"/>
    <col min="5" max="16384" width="9.140625" style="116" customWidth="1"/>
  </cols>
  <sheetData>
    <row r="1" ht="23.25">
      <c r="A1" s="130" t="s">
        <v>124</v>
      </c>
    </row>
    <row r="2" ht="12.75">
      <c r="A2" s="131" t="s">
        <v>125</v>
      </c>
    </row>
    <row r="3" ht="12.75">
      <c r="C3" s="131"/>
    </row>
    <row r="4" spans="2:4" s="132" customFormat="1" ht="15">
      <c r="B4" s="133" t="s">
        <v>126</v>
      </c>
      <c r="C4" s="133" t="s">
        <v>127</v>
      </c>
      <c r="D4" s="132" t="s">
        <v>128</v>
      </c>
    </row>
    <row r="5" spans="2:4" ht="19.5">
      <c r="B5" s="134" t="s">
        <v>129</v>
      </c>
      <c r="D5" s="132" t="s">
        <v>130</v>
      </c>
    </row>
    <row r="6" spans="2:4" ht="21">
      <c r="B6" s="134" t="s">
        <v>131</v>
      </c>
      <c r="C6" s="134" t="s">
        <v>132</v>
      </c>
      <c r="D6" s="132" t="s">
        <v>133</v>
      </c>
    </row>
    <row r="7" spans="2:4" ht="19.5">
      <c r="B7" s="134" t="s">
        <v>134</v>
      </c>
      <c r="D7" s="132" t="s">
        <v>135</v>
      </c>
    </row>
    <row r="8" spans="2:4" ht="21">
      <c r="B8" s="134" t="s">
        <v>136</v>
      </c>
      <c r="C8" s="134" t="s">
        <v>137</v>
      </c>
      <c r="D8" s="132" t="s">
        <v>138</v>
      </c>
    </row>
    <row r="9" spans="2:4" ht="20.25">
      <c r="B9" s="134" t="s">
        <v>139</v>
      </c>
      <c r="C9" s="135" t="s">
        <v>140</v>
      </c>
      <c r="D9" s="132" t="s">
        <v>141</v>
      </c>
    </row>
    <row r="10" spans="2:4" ht="15.75">
      <c r="B10" s="136" t="s">
        <v>142</v>
      </c>
      <c r="C10" s="136" t="s">
        <v>143</v>
      </c>
      <c r="D10" s="132" t="s">
        <v>144</v>
      </c>
    </row>
    <row r="11" spans="2:4" ht="21">
      <c r="B11" s="134" t="s">
        <v>145</v>
      </c>
      <c r="C11" s="134" t="s">
        <v>146</v>
      </c>
      <c r="D11" s="132" t="s">
        <v>147</v>
      </c>
    </row>
    <row r="12" spans="2:4" ht="21">
      <c r="B12" s="134" t="s">
        <v>148</v>
      </c>
      <c r="C12" s="134" t="s">
        <v>149</v>
      </c>
      <c r="D12" s="132" t="s">
        <v>150</v>
      </c>
    </row>
    <row r="13" spans="2:4" ht="24">
      <c r="B13" s="134" t="s">
        <v>151</v>
      </c>
      <c r="C13" s="134" t="s">
        <v>152</v>
      </c>
      <c r="D13" s="132" t="s">
        <v>153</v>
      </c>
    </row>
  </sheetData>
  <sheetProtection/>
  <printOptions/>
  <pageMargins left="0.7" right="0.7" top="0.75" bottom="0.75" header="0.3" footer="0.3"/>
  <pageSetup orientation="portrait" paperSize="9"/>
  <drawing r:id="rId3"/>
  <legacyDrawing r:id="rId2"/>
</worksheet>
</file>

<file path=xl/worksheets/sheet20.xml><?xml version="1.0" encoding="utf-8"?>
<worksheet xmlns="http://schemas.openxmlformats.org/spreadsheetml/2006/main" xmlns:r="http://schemas.openxmlformats.org/officeDocument/2006/relationships">
  <dimension ref="A1:J28"/>
  <sheetViews>
    <sheetView zoomScalePageLayoutView="0" workbookViewId="0" topLeftCell="A1">
      <selection activeCell="P18" sqref="P18"/>
    </sheetView>
  </sheetViews>
  <sheetFormatPr defaultColWidth="9.140625" defaultRowHeight="12.75"/>
  <cols>
    <col min="1" max="1" width="4.7109375" style="116" customWidth="1"/>
    <col min="2" max="2" width="10.7109375" style="116" customWidth="1"/>
    <col min="3" max="3" width="6.57421875" style="116" customWidth="1"/>
    <col min="4" max="4" width="7.140625" style="116" customWidth="1"/>
    <col min="5" max="5" width="2.7109375" style="116" customWidth="1"/>
    <col min="6" max="6" width="9.140625" style="116" customWidth="1"/>
    <col min="7" max="7" width="5.421875" style="116" customWidth="1"/>
    <col min="8" max="8" width="12.140625" style="116" customWidth="1"/>
    <col min="9" max="16384" width="9.140625" style="116" customWidth="1"/>
  </cols>
  <sheetData>
    <row r="1" spans="1:10" ht="12.75">
      <c r="A1" s="115" t="s">
        <v>100</v>
      </c>
      <c r="D1" s="117"/>
      <c r="E1" s="117"/>
      <c r="F1" s="117"/>
      <c r="G1" s="118" t="s">
        <v>101</v>
      </c>
      <c r="H1" s="117"/>
      <c r="I1" s="117"/>
      <c r="J1" s="119" t="s">
        <v>102</v>
      </c>
    </row>
    <row r="2" spans="3:10" ht="15.75">
      <c r="C2" s="120" t="s">
        <v>103</v>
      </c>
      <c r="D2" s="121">
        <v>25</v>
      </c>
      <c r="E2" s="122"/>
      <c r="F2" s="120" t="s">
        <v>104</v>
      </c>
      <c r="G2" s="121">
        <v>30</v>
      </c>
      <c r="H2" s="120" t="s">
        <v>105</v>
      </c>
      <c r="I2" s="121">
        <v>30</v>
      </c>
      <c r="J2" s="123">
        <f>C28/C27</f>
        <v>0.8838947425963144</v>
      </c>
    </row>
    <row r="3" spans="2:5" ht="12.75">
      <c r="B3" s="124" t="s">
        <v>106</v>
      </c>
      <c r="C3" s="125">
        <v>0.1</v>
      </c>
      <c r="E3" s="122"/>
    </row>
    <row r="5" ht="15.75">
      <c r="B5" s="126" t="s">
        <v>107</v>
      </c>
    </row>
    <row r="7" spans="1:8" ht="12.75">
      <c r="A7" s="116" t="s">
        <v>55</v>
      </c>
      <c r="B7" s="127" t="s">
        <v>108</v>
      </c>
      <c r="C7" s="116" t="s">
        <v>109</v>
      </c>
      <c r="D7" s="116" t="s">
        <v>110</v>
      </c>
      <c r="E7" s="116" t="s">
        <v>111</v>
      </c>
      <c r="F7" s="116" t="s">
        <v>112</v>
      </c>
      <c r="G7" s="116" t="s">
        <v>113</v>
      </c>
      <c r="H7" s="124" t="s">
        <v>114</v>
      </c>
    </row>
    <row r="8" spans="1:9" ht="12.75">
      <c r="A8" s="116">
        <v>0</v>
      </c>
      <c r="B8" s="127">
        <f aca="true" ca="1" t="shared" si="0" ref="B8:B18">H8+NORMINV(RAND(),0,SQRT($I$2))</f>
        <v>35.10469958034657</v>
      </c>
      <c r="C8" s="116">
        <f>$C$20+$C$21*A8</f>
        <v>32.8023664341476</v>
      </c>
      <c r="D8" s="116">
        <f>C8-t*SQRT(MSE*(1/n+(A8-avg)^2/ssx))</f>
        <v>29.58031611691603</v>
      </c>
      <c r="E8" s="116">
        <f>$C8+t*SQRT(MSE*(1/n+($A8-avg)^2/ssx))</f>
        <v>36.02441675137917</v>
      </c>
      <c r="F8" s="116">
        <f>C8-t*SQRT(MSE*(1+1/n+(A8-avg)^2/ssx))</f>
        <v>26.244202066011933</v>
      </c>
      <c r="G8" s="116">
        <f>$C8+t*SQRT(MSE*(1+1/n+($A8-avg)^2/ssx))</f>
        <v>39.360530802283265</v>
      </c>
      <c r="H8" s="116">
        <f aca="true" t="shared" si="1" ref="H8:H18">$G$2+$D$2*A8</f>
        <v>30</v>
      </c>
      <c r="I8" s="116">
        <f>(B8-C8)^2</f>
        <v>5.30073791608644</v>
      </c>
    </row>
    <row r="9" spans="1:9" ht="12.75">
      <c r="A9" s="116">
        <f aca="true" t="shared" si="2" ref="A9:A18">A8+$C$3</f>
        <v>0.1</v>
      </c>
      <c r="B9" s="127">
        <f ca="1" t="shared" si="0"/>
        <v>34.90153703448988</v>
      </c>
      <c r="C9" s="116">
        <f aca="true" t="shared" si="3" ref="C9:C18">$C$20+$C$21*A9</f>
        <v>34.79520036585214</v>
      </c>
      <c r="D9" s="116">
        <f aca="true" t="shared" si="4" ref="D9:D18">C9-t*SQRT(MSE*(1/n+(A9-avg)^2/ssx))</f>
        <v>32.0181422389021</v>
      </c>
      <c r="E9" s="116">
        <f aca="true" t="shared" si="5" ref="E9:E18">C9+t*SQRT(MSE*(1/n+(A9-avg)^2/ssx))</f>
        <v>37.57225849280218</v>
      </c>
      <c r="F9" s="116">
        <f aca="true" t="shared" si="6" ref="F9:F18">C9-t*SQRT(MSE*(1+1/n+(A9-avg)^2/ssx))</f>
        <v>28.443825438076935</v>
      </c>
      <c r="G9" s="116">
        <f aca="true" t="shared" si="7" ref="G9:G18">$C9+t*SQRT(MSE*(1+1/n+($A9-avg)^2/ssx))</f>
        <v>41.14657529362734</v>
      </c>
      <c r="H9" s="116">
        <f t="shared" si="1"/>
        <v>32.5</v>
      </c>
      <c r="I9" s="116">
        <f aca="true" t="shared" si="8" ref="I9:I18">(B9-C9)^2</f>
        <v>0.011307487096972057</v>
      </c>
    </row>
    <row r="10" spans="1:9" ht="12.75">
      <c r="A10" s="116">
        <f t="shared" si="2"/>
        <v>0.2</v>
      </c>
      <c r="B10" s="127">
        <f ca="1" t="shared" si="0"/>
        <v>32.09038821339633</v>
      </c>
      <c r="C10" s="116">
        <f t="shared" si="3"/>
        <v>36.788034297556685</v>
      </c>
      <c r="D10" s="116">
        <f t="shared" si="4"/>
        <v>34.41406500729515</v>
      </c>
      <c r="E10" s="116">
        <f t="shared" si="5"/>
        <v>39.16200358781822</v>
      </c>
      <c r="F10" s="116">
        <f t="shared" si="6"/>
        <v>30.60227308135887</v>
      </c>
      <c r="G10" s="116">
        <f t="shared" si="7"/>
        <v>42.973795513754496</v>
      </c>
      <c r="H10" s="116">
        <f t="shared" si="1"/>
        <v>35</v>
      </c>
      <c r="I10" s="116">
        <f t="shared" si="8"/>
        <v>22.067878732027108</v>
      </c>
    </row>
    <row r="11" spans="1:9" ht="12.75">
      <c r="A11" s="116">
        <f t="shared" si="2"/>
        <v>0.30000000000000004</v>
      </c>
      <c r="B11" s="127">
        <f ca="1" t="shared" si="0"/>
        <v>38.5903007079593</v>
      </c>
      <c r="C11" s="116">
        <f t="shared" si="3"/>
        <v>38.78086822926122</v>
      </c>
      <c r="D11" s="116">
        <f t="shared" si="4"/>
        <v>36.74306468163726</v>
      </c>
      <c r="E11" s="116">
        <f t="shared" si="5"/>
        <v>40.81867177688519</v>
      </c>
      <c r="F11" s="116">
        <f t="shared" si="6"/>
        <v>32.716170798109275</v>
      </c>
      <c r="G11" s="116">
        <f t="shared" si="7"/>
        <v>44.84556566041317</v>
      </c>
      <c r="H11" s="116">
        <f t="shared" si="1"/>
        <v>37.5</v>
      </c>
      <c r="I11" s="116">
        <f t="shared" si="8"/>
        <v>0.03631598017515858</v>
      </c>
    </row>
    <row r="12" spans="1:9" ht="12.75">
      <c r="A12" s="116">
        <f t="shared" si="2"/>
        <v>0.4</v>
      </c>
      <c r="B12" s="127">
        <f ca="1" t="shared" si="0"/>
        <v>44.10349373561816</v>
      </c>
      <c r="C12" s="116">
        <f t="shared" si="3"/>
        <v>40.77370216096576</v>
      </c>
      <c r="D12" s="116">
        <f t="shared" si="4"/>
        <v>38.9673823766332</v>
      </c>
      <c r="E12" s="116">
        <f t="shared" si="5"/>
        <v>42.58002194529832</v>
      </c>
      <c r="F12" s="116">
        <f t="shared" si="6"/>
        <v>34.78281718493898</v>
      </c>
      <c r="G12" s="116">
        <f t="shared" si="7"/>
        <v>46.764587136992546</v>
      </c>
      <c r="H12" s="116">
        <f t="shared" si="1"/>
        <v>40</v>
      </c>
      <c r="I12" s="116">
        <f t="shared" si="8"/>
        <v>11.08751193062609</v>
      </c>
    </row>
    <row r="13" spans="1:9" ht="12.75">
      <c r="A13" s="116">
        <f t="shared" si="2"/>
        <v>0.5</v>
      </c>
      <c r="B13" s="127">
        <f ca="1" t="shared" si="0"/>
        <v>42.31957462368581</v>
      </c>
      <c r="C13" s="116">
        <f t="shared" si="3"/>
        <v>42.76653609267031</v>
      </c>
      <c r="D13" s="116">
        <f t="shared" si="4"/>
        <v>41.04427775409505</v>
      </c>
      <c r="E13" s="116">
        <f t="shared" si="5"/>
        <v>44.488794431245566</v>
      </c>
      <c r="F13" s="116">
        <f t="shared" si="6"/>
        <v>36.80045820032728</v>
      </c>
      <c r="G13" s="116">
        <f t="shared" si="7"/>
        <v>48.73261398501334</v>
      </c>
      <c r="H13" s="116">
        <f t="shared" si="1"/>
        <v>42.5</v>
      </c>
      <c r="I13" s="116">
        <f t="shared" si="8"/>
        <v>0.19977455475677983</v>
      </c>
    </row>
    <row r="14" spans="1:9" ht="12.75">
      <c r="A14" s="116">
        <f t="shared" si="2"/>
        <v>0.6</v>
      </c>
      <c r="B14" s="127">
        <f ca="1" t="shared" si="0"/>
        <v>45.84542005734402</v>
      </c>
      <c r="C14" s="116">
        <f t="shared" si="3"/>
        <v>44.759370024374846</v>
      </c>
      <c r="D14" s="116">
        <f t="shared" si="4"/>
        <v>42.95305024004229</v>
      </c>
      <c r="E14" s="116">
        <f t="shared" si="5"/>
        <v>46.565689808707404</v>
      </c>
      <c r="F14" s="116">
        <f t="shared" si="6"/>
        <v>38.76848504834806</v>
      </c>
      <c r="G14" s="116">
        <f t="shared" si="7"/>
        <v>50.75025500040163</v>
      </c>
      <c r="H14" s="116">
        <f t="shared" si="1"/>
        <v>45</v>
      </c>
      <c r="I14" s="116">
        <f t="shared" si="8"/>
        <v>1.1795046741123483</v>
      </c>
    </row>
    <row r="15" spans="1:9" ht="12.75">
      <c r="A15" s="116">
        <f t="shared" si="2"/>
        <v>0.7</v>
      </c>
      <c r="B15" s="127">
        <f ca="1" t="shared" si="0"/>
        <v>46.71029210822393</v>
      </c>
      <c r="C15" s="116">
        <f t="shared" si="3"/>
        <v>46.752203956079384</v>
      </c>
      <c r="D15" s="116">
        <f t="shared" si="4"/>
        <v>44.71440040845542</v>
      </c>
      <c r="E15" s="116">
        <f t="shared" si="5"/>
        <v>48.79000750370335</v>
      </c>
      <c r="F15" s="116">
        <f t="shared" si="6"/>
        <v>40.687506524927436</v>
      </c>
      <c r="G15" s="116">
        <f t="shared" si="7"/>
        <v>52.81690138723133</v>
      </c>
      <c r="H15" s="116">
        <f t="shared" si="1"/>
        <v>47.5</v>
      </c>
      <c r="I15" s="116">
        <f t="shared" si="8"/>
        <v>0.0017566029906585835</v>
      </c>
    </row>
    <row r="16" spans="1:9" ht="12.75">
      <c r="A16" s="116">
        <f t="shared" si="2"/>
        <v>0.7999999999999999</v>
      </c>
      <c r="B16" s="127">
        <f ca="1" t="shared" si="0"/>
        <v>45.925402649594695</v>
      </c>
      <c r="C16" s="116">
        <f t="shared" si="3"/>
        <v>48.74503788778392</v>
      </c>
      <c r="D16" s="116">
        <f t="shared" si="4"/>
        <v>46.371068597522395</v>
      </c>
      <c r="E16" s="116">
        <f t="shared" si="5"/>
        <v>51.11900717804545</v>
      </c>
      <c r="F16" s="116">
        <f t="shared" si="6"/>
        <v>42.559276671586105</v>
      </c>
      <c r="G16" s="116">
        <f t="shared" si="7"/>
        <v>54.93079910398174</v>
      </c>
      <c r="H16" s="116">
        <f t="shared" si="1"/>
        <v>50</v>
      </c>
      <c r="I16" s="116">
        <f t="shared" si="8"/>
        <v>7.950342876438426</v>
      </c>
    </row>
    <row r="17" spans="1:9" ht="12.75">
      <c r="A17" s="116">
        <f t="shared" si="2"/>
        <v>0.8999999999999999</v>
      </c>
      <c r="B17" s="127">
        <f ca="1" t="shared" si="0"/>
        <v>49.3495154472319</v>
      </c>
      <c r="C17" s="116">
        <f t="shared" si="3"/>
        <v>50.73787181948846</v>
      </c>
      <c r="D17" s="116">
        <f t="shared" si="4"/>
        <v>47.96081369253842</v>
      </c>
      <c r="E17" s="116">
        <f t="shared" si="5"/>
        <v>53.5149299464385</v>
      </c>
      <c r="F17" s="116">
        <f t="shared" si="6"/>
        <v>44.38649689171326</v>
      </c>
      <c r="G17" s="116">
        <f t="shared" si="7"/>
        <v>57.089246747263665</v>
      </c>
      <c r="H17" s="116">
        <f t="shared" si="1"/>
        <v>52.5</v>
      </c>
      <c r="I17" s="116">
        <f t="shared" si="8"/>
        <v>1.927533416385395</v>
      </c>
    </row>
    <row r="18" spans="1:9" ht="13.5" thickBot="1">
      <c r="A18" s="116">
        <f t="shared" si="2"/>
        <v>0.9999999999999999</v>
      </c>
      <c r="B18" s="127">
        <f ca="1" t="shared" si="0"/>
        <v>55.4912728614828</v>
      </c>
      <c r="C18" s="116">
        <f t="shared" si="3"/>
        <v>52.730705751193</v>
      </c>
      <c r="D18" s="116">
        <f t="shared" si="4"/>
        <v>49.50865543396143</v>
      </c>
      <c r="E18" s="116">
        <f t="shared" si="5"/>
        <v>55.95275606842457</v>
      </c>
      <c r="F18" s="116">
        <f t="shared" si="6"/>
        <v>46.172541383057336</v>
      </c>
      <c r="G18" s="116">
        <f t="shared" si="7"/>
        <v>59.288870119328664</v>
      </c>
      <c r="H18" s="116">
        <f t="shared" si="1"/>
        <v>55</v>
      </c>
      <c r="I18" s="128">
        <f t="shared" si="8"/>
        <v>7.620730770413769</v>
      </c>
    </row>
    <row r="19" spans="9:10" ht="12.75">
      <c r="I19" s="116">
        <f>SUM(I8:I18)</f>
        <v>57.38339494110915</v>
      </c>
      <c r="J19" s="129" t="s">
        <v>115</v>
      </c>
    </row>
    <row r="20" spans="2:3" ht="12.75">
      <c r="B20" s="124" t="s">
        <v>104</v>
      </c>
      <c r="C20" s="116">
        <f>INTERCEPT(B8:B18,A8:A18)</f>
        <v>32.8023664341476</v>
      </c>
    </row>
    <row r="21" spans="2:3" ht="12.75">
      <c r="B21" s="124" t="s">
        <v>116</v>
      </c>
      <c r="C21" s="116">
        <f>SLOPE(B8:B18,A8:A18)</f>
        <v>19.928339317045406</v>
      </c>
    </row>
    <row r="22" spans="2:3" ht="12.75">
      <c r="B22" s="124" t="s">
        <v>117</v>
      </c>
      <c r="C22" s="116">
        <f>STEYX(B8:B18,A8:A18)^2</f>
        <v>6.375932771234343</v>
      </c>
    </row>
    <row r="23" spans="2:3" ht="12.75">
      <c r="B23" s="124" t="s">
        <v>118</v>
      </c>
      <c r="C23" s="125">
        <f>DEVSQ(A8:A18)</f>
        <v>1.0999999999999999</v>
      </c>
    </row>
    <row r="24" spans="2:3" ht="12.75">
      <c r="B24" s="124" t="s">
        <v>119</v>
      </c>
      <c r="C24" s="125">
        <f>AVERAGE(A8:A18)</f>
        <v>0.5</v>
      </c>
    </row>
    <row r="25" spans="2:3" ht="12.75">
      <c r="B25" s="124" t="s">
        <v>120</v>
      </c>
      <c r="C25" s="125">
        <f>COUNT(A8:A18)</f>
        <v>11</v>
      </c>
    </row>
    <row r="26" spans="2:3" ht="12.75">
      <c r="B26" s="124" t="s">
        <v>121</v>
      </c>
      <c r="C26" s="116">
        <f>TINV(0.05,C25-2)</f>
        <v>2.2621571627982053</v>
      </c>
    </row>
    <row r="27" spans="2:3" ht="12.75">
      <c r="B27" s="116" t="s">
        <v>122</v>
      </c>
      <c r="C27" s="116">
        <f>DEVSQ(B8:B18)</f>
        <v>494.2359736699366</v>
      </c>
    </row>
    <row r="28" spans="2:3" ht="12.75">
      <c r="B28" s="116" t="s">
        <v>123</v>
      </c>
      <c r="C28" s="116">
        <f>C27-I19</f>
        <v>436.85257872882744</v>
      </c>
    </row>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21.xml><?xml version="1.0" encoding="utf-8"?>
<worksheet xmlns="http://schemas.openxmlformats.org/spreadsheetml/2006/main" xmlns:r="http://schemas.openxmlformats.org/officeDocument/2006/relationships">
  <dimension ref="A1:K28"/>
  <sheetViews>
    <sheetView zoomScalePageLayoutView="0" workbookViewId="0" topLeftCell="A1">
      <selection activeCell="N23" sqref="N23"/>
    </sheetView>
  </sheetViews>
  <sheetFormatPr defaultColWidth="9.140625" defaultRowHeight="12.75"/>
  <cols>
    <col min="1" max="3" width="6.8515625" style="0" customWidth="1"/>
    <col min="4" max="4" width="13.57421875" style="0" customWidth="1"/>
    <col min="5" max="5" width="15.140625" style="0" customWidth="1"/>
    <col min="7" max="7" width="12.00390625" style="0" bestFit="1" customWidth="1"/>
    <col min="8" max="8" width="13.140625" style="0" customWidth="1"/>
    <col min="9" max="11" width="11.28125" style="0" customWidth="1"/>
  </cols>
  <sheetData>
    <row r="1" spans="1:3" ht="12.75">
      <c r="A1" s="67" t="s">
        <v>55</v>
      </c>
      <c r="B1" s="67" t="s">
        <v>56</v>
      </c>
      <c r="C1" s="76" t="s">
        <v>59</v>
      </c>
    </row>
    <row r="2" spans="1:3" ht="12.75">
      <c r="A2" s="67">
        <v>0</v>
      </c>
      <c r="B2" s="67">
        <v>15</v>
      </c>
      <c r="C2" s="76">
        <f>A2-3</f>
        <v>-3</v>
      </c>
    </row>
    <row r="3" spans="1:3" ht="12.75">
      <c r="A3" s="67">
        <v>1</v>
      </c>
      <c r="B3" s="67">
        <v>19</v>
      </c>
      <c r="C3" s="76">
        <f aca="true" t="shared" si="0" ref="C3:C9">A3-3</f>
        <v>-2</v>
      </c>
    </row>
    <row r="4" spans="1:3" ht="12.75">
      <c r="A4" s="67">
        <v>2</v>
      </c>
      <c r="B4" s="67">
        <v>20</v>
      </c>
      <c r="C4" s="76">
        <f t="shared" si="0"/>
        <v>-1</v>
      </c>
    </row>
    <row r="5" spans="1:3" ht="12.75">
      <c r="A5" s="67">
        <v>3</v>
      </c>
      <c r="B5" s="67">
        <v>21</v>
      </c>
      <c r="C5" s="76">
        <f t="shared" si="0"/>
        <v>0</v>
      </c>
    </row>
    <row r="6" spans="1:3" ht="12.75">
      <c r="A6" s="67">
        <v>4</v>
      </c>
      <c r="B6" s="67">
        <v>25</v>
      </c>
      <c r="C6" s="76">
        <f t="shared" si="0"/>
        <v>1</v>
      </c>
    </row>
    <row r="7" spans="1:3" ht="12.75">
      <c r="A7" s="67">
        <v>5</v>
      </c>
      <c r="B7" s="67">
        <v>26</v>
      </c>
      <c r="C7" s="76">
        <f t="shared" si="0"/>
        <v>2</v>
      </c>
    </row>
    <row r="8" spans="1:3" ht="12.75">
      <c r="A8" s="67">
        <v>6</v>
      </c>
      <c r="B8" s="67">
        <v>30</v>
      </c>
      <c r="C8" s="76">
        <f t="shared" si="0"/>
        <v>3</v>
      </c>
    </row>
    <row r="9" spans="1:3" ht="13.5" thickBot="1">
      <c r="A9" s="78">
        <v>7</v>
      </c>
      <c r="B9" s="78">
        <v>32</v>
      </c>
      <c r="C9" s="79">
        <f t="shared" si="0"/>
        <v>4</v>
      </c>
    </row>
    <row r="10" spans="1:4" ht="13.5" thickTop="1">
      <c r="A10" s="81">
        <f>AVERAGE(A2:A9)</f>
        <v>3.5</v>
      </c>
      <c r="B10" s="81">
        <f>AVERAGE(B2:B9)</f>
        <v>23.5</v>
      </c>
      <c r="C10" s="81">
        <f>AVERAGE(C2:C9)</f>
        <v>0.5</v>
      </c>
      <c r="D10" s="81" t="s">
        <v>62</v>
      </c>
    </row>
    <row r="11" spans="3:5" ht="12.75">
      <c r="C11" s="69" t="s">
        <v>1</v>
      </c>
      <c r="E11" s="80" t="s">
        <v>60</v>
      </c>
    </row>
    <row r="12" spans="3:5" ht="15.75" thickBot="1">
      <c r="C12" s="69"/>
      <c r="E12" s="68" t="s">
        <v>57</v>
      </c>
    </row>
    <row r="13" spans="3:5" ht="15">
      <c r="C13" s="73" t="s">
        <v>2</v>
      </c>
      <c r="D13" s="71"/>
      <c r="E13" s="70" t="s">
        <v>58</v>
      </c>
    </row>
    <row r="14" spans="3:6" ht="15">
      <c r="C14" s="74" t="s">
        <v>3</v>
      </c>
      <c r="D14" s="10">
        <v>0.9885383033590439</v>
      </c>
      <c r="E14" s="83">
        <f>D27+D28*3</f>
        <v>22.333333333333332</v>
      </c>
      <c r="F14" s="84" t="s">
        <v>61</v>
      </c>
    </row>
    <row r="15" spans="3:10" ht="12.75">
      <c r="C15" s="74" t="s">
        <v>4</v>
      </c>
      <c r="D15" s="10">
        <v>0.9772079772079771</v>
      </c>
      <c r="E15" s="85">
        <f>SQRT($E$28^2*(3-$A$10)^2+$F$23/$D$18)</f>
        <v>0.3411775438127726</v>
      </c>
      <c r="F15" s="86" t="s">
        <v>63</v>
      </c>
      <c r="I15" s="87">
        <f>SQRT($E$28^2*(3-$A$10)^2+$F$23/$D$18+F23)</f>
        <v>1.0026420125303972</v>
      </c>
      <c r="J15" s="88" t="s">
        <v>68</v>
      </c>
    </row>
    <row r="16" spans="3:10" ht="12.75">
      <c r="C16" s="74" t="s">
        <v>6</v>
      </c>
      <c r="D16" s="10">
        <v>0.97340930674264</v>
      </c>
      <c r="E16">
        <f>TINV(0.1,6)</f>
        <v>1.9431802805153031</v>
      </c>
      <c r="F16" s="82" t="s">
        <v>64</v>
      </c>
      <c r="I16">
        <f>TINV(0.1,6)</f>
        <v>1.9431802805153031</v>
      </c>
      <c r="J16" s="82" t="s">
        <v>64</v>
      </c>
    </row>
    <row r="17" spans="3:10" ht="12.75">
      <c r="C17" s="74" t="s">
        <v>7</v>
      </c>
      <c r="D17" s="10">
        <v>0.9428090415820632</v>
      </c>
      <c r="E17" s="85">
        <f>E16*E15</f>
        <v>0.6629694752916255</v>
      </c>
      <c r="F17" s="86" t="s">
        <v>65</v>
      </c>
      <c r="I17" s="87">
        <f>I16*I15</f>
        <v>1.9483141871652452</v>
      </c>
      <c r="J17" s="88" t="s">
        <v>65</v>
      </c>
    </row>
    <row r="18" spans="3:10" ht="13.5" thickBot="1">
      <c r="C18" s="75" t="s">
        <v>8</v>
      </c>
      <c r="D18" s="11">
        <v>8</v>
      </c>
      <c r="E18" s="85">
        <f>$E$14+E17</f>
        <v>22.996302808624957</v>
      </c>
      <c r="F18" s="86" t="s">
        <v>66</v>
      </c>
      <c r="I18" s="87">
        <f>$E$14+I17</f>
        <v>24.281647520498577</v>
      </c>
      <c r="J18" s="88" t="s">
        <v>66</v>
      </c>
    </row>
    <row r="19" spans="3:10" ht="12.75">
      <c r="C19" s="69"/>
      <c r="E19" s="85">
        <f>$E$14-E17</f>
        <v>21.670363858041707</v>
      </c>
      <c r="F19" s="86" t="s">
        <v>67</v>
      </c>
      <c r="I19" s="87">
        <f>$E$14-I17</f>
        <v>20.385019146168087</v>
      </c>
      <c r="J19" s="88" t="s">
        <v>67</v>
      </c>
    </row>
    <row r="20" spans="3:9" ht="13.5" thickBot="1">
      <c r="C20" s="69" t="s">
        <v>10</v>
      </c>
      <c r="E20" s="85" t="s">
        <v>69</v>
      </c>
      <c r="I20" s="87" t="s">
        <v>70</v>
      </c>
    </row>
    <row r="21" spans="3:8" ht="15">
      <c r="C21" s="73"/>
      <c r="D21" s="72" t="s">
        <v>12</v>
      </c>
      <c r="E21" s="72" t="s">
        <v>13</v>
      </c>
      <c r="F21" s="72" t="s">
        <v>14</v>
      </c>
      <c r="G21" s="72" t="s">
        <v>15</v>
      </c>
      <c r="H21" s="72" t="s">
        <v>16</v>
      </c>
    </row>
    <row r="22" spans="3:8" ht="12.75">
      <c r="C22" s="74" t="s">
        <v>17</v>
      </c>
      <c r="D22" s="10">
        <v>1</v>
      </c>
      <c r="E22" s="2">
        <v>228.66666666666666</v>
      </c>
      <c r="F22" s="2">
        <v>228.66666666666666</v>
      </c>
      <c r="G22" s="2">
        <v>257.25000000000006</v>
      </c>
      <c r="H22" s="2">
        <v>3.7320367993056406E-06</v>
      </c>
    </row>
    <row r="23" spans="3:8" ht="12.75">
      <c r="C23" s="74" t="s">
        <v>18</v>
      </c>
      <c r="D23" s="10">
        <v>6</v>
      </c>
      <c r="E23" s="2">
        <v>5.333333333333332</v>
      </c>
      <c r="F23" s="2">
        <v>0.8888888888888887</v>
      </c>
      <c r="G23" s="2"/>
      <c r="H23" s="2"/>
    </row>
    <row r="24" spans="3:8" ht="13.5" thickBot="1">
      <c r="C24" s="75" t="s">
        <v>19</v>
      </c>
      <c r="D24" s="11">
        <v>7</v>
      </c>
      <c r="E24" s="3">
        <v>234</v>
      </c>
      <c r="F24" s="3"/>
      <c r="G24" s="3"/>
      <c r="H24" s="3"/>
    </row>
    <row r="25" ht="13.5" thickBot="1">
      <c r="C25" s="69"/>
    </row>
    <row r="26" spans="3:11" ht="15">
      <c r="C26" s="73"/>
      <c r="D26" s="72" t="s">
        <v>21</v>
      </c>
      <c r="E26" s="72" t="s">
        <v>7</v>
      </c>
      <c r="F26" s="72" t="s">
        <v>22</v>
      </c>
      <c r="G26" s="72" t="s">
        <v>23</v>
      </c>
      <c r="H26" s="72" t="s">
        <v>24</v>
      </c>
      <c r="I26" s="72" t="s">
        <v>25</v>
      </c>
      <c r="J26" s="72" t="s">
        <v>26</v>
      </c>
      <c r="K26" s="72" t="s">
        <v>27</v>
      </c>
    </row>
    <row r="27" spans="3:11" ht="12.75">
      <c r="C27" s="74" t="s">
        <v>28</v>
      </c>
      <c r="D27" s="2">
        <v>15.333333333333332</v>
      </c>
      <c r="E27" s="2">
        <v>0.6085806194501845</v>
      </c>
      <c r="F27" s="2">
        <v>25.195237645237643</v>
      </c>
      <c r="G27" s="2">
        <v>2.574347060131507E-07</v>
      </c>
      <c r="H27" s="2">
        <v>13.84419020322353</v>
      </c>
      <c r="I27" s="2">
        <v>16.822476463443135</v>
      </c>
      <c r="J27" s="2">
        <v>14.150751474513946</v>
      </c>
      <c r="K27" s="2">
        <v>16.51591519215272</v>
      </c>
    </row>
    <row r="28" spans="3:11" ht="15.75" thickBot="1">
      <c r="C28" s="75" t="s">
        <v>55</v>
      </c>
      <c r="D28" s="3">
        <v>2.3333333333333335</v>
      </c>
      <c r="E28" s="3">
        <v>0.14547859349066158</v>
      </c>
      <c r="F28" s="3">
        <v>16.03901493234544</v>
      </c>
      <c r="G28" s="77">
        <v>3.7320367993056406E-06</v>
      </c>
      <c r="H28" s="3">
        <v>1.9773600388331323</v>
      </c>
      <c r="I28" s="3">
        <v>2.6893066278335347</v>
      </c>
      <c r="J28" s="3">
        <v>2.050642199225178</v>
      </c>
      <c r="K28" s="3">
        <v>2.616024467441489</v>
      </c>
    </row>
  </sheetData>
  <sheetProtection/>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K31"/>
  <sheetViews>
    <sheetView zoomScale="90" zoomScaleNormal="90" zoomScalePageLayoutView="0" workbookViewId="0" topLeftCell="A1">
      <selection activeCell="A14" sqref="A14"/>
    </sheetView>
  </sheetViews>
  <sheetFormatPr defaultColWidth="9.140625" defaultRowHeight="12.75"/>
  <cols>
    <col min="1" max="3" width="6.8515625" style="0" customWidth="1"/>
    <col min="4" max="4" width="13.57421875" style="0" customWidth="1"/>
    <col min="5" max="5" width="15.140625" style="0" customWidth="1"/>
    <col min="7" max="7" width="12.00390625" style="0" bestFit="1" customWidth="1"/>
    <col min="8" max="11" width="12.8515625" style="0" customWidth="1"/>
  </cols>
  <sheetData>
    <row r="1" spans="1:3" ht="12.75">
      <c r="A1" s="67" t="s">
        <v>55</v>
      </c>
      <c r="B1" s="67" t="s">
        <v>56</v>
      </c>
      <c r="C1" s="93" t="s">
        <v>59</v>
      </c>
    </row>
    <row r="2" spans="1:3" ht="12.75">
      <c r="A2" s="67">
        <v>0</v>
      </c>
      <c r="B2" s="67">
        <v>15</v>
      </c>
      <c r="C2" s="93">
        <f>A2-3</f>
        <v>-3</v>
      </c>
    </row>
    <row r="3" spans="1:3" ht="12.75">
      <c r="A3" s="67">
        <v>1</v>
      </c>
      <c r="B3" s="67">
        <v>19</v>
      </c>
      <c r="C3" s="93">
        <f aca="true" t="shared" si="0" ref="C3:C9">A3-3</f>
        <v>-2</v>
      </c>
    </row>
    <row r="4" spans="1:3" ht="12.75">
      <c r="A4" s="67">
        <v>2</v>
      </c>
      <c r="B4" s="67">
        <v>20</v>
      </c>
      <c r="C4" s="93">
        <f t="shared" si="0"/>
        <v>-1</v>
      </c>
    </row>
    <row r="5" spans="1:3" ht="12.75">
      <c r="A5" s="67">
        <v>3</v>
      </c>
      <c r="B5" s="67">
        <v>21</v>
      </c>
      <c r="C5" s="93">
        <f t="shared" si="0"/>
        <v>0</v>
      </c>
    </row>
    <row r="6" spans="1:3" ht="12.75">
      <c r="A6" s="67">
        <v>4</v>
      </c>
      <c r="B6" s="67">
        <v>25</v>
      </c>
      <c r="C6" s="93">
        <f t="shared" si="0"/>
        <v>1</v>
      </c>
    </row>
    <row r="7" spans="1:3" ht="12.75">
      <c r="A7" s="67">
        <v>5</v>
      </c>
      <c r="B7" s="67">
        <v>26</v>
      </c>
      <c r="C7" s="93">
        <f t="shared" si="0"/>
        <v>2</v>
      </c>
    </row>
    <row r="8" spans="1:3" ht="12.75">
      <c r="A8" s="67">
        <v>6</v>
      </c>
      <c r="B8" s="67">
        <v>30</v>
      </c>
      <c r="C8" s="93">
        <f t="shared" si="0"/>
        <v>3</v>
      </c>
    </row>
    <row r="9" spans="1:3" ht="13.5" thickBot="1">
      <c r="A9" s="78">
        <v>7</v>
      </c>
      <c r="B9" s="78">
        <v>32</v>
      </c>
      <c r="C9" s="94">
        <f t="shared" si="0"/>
        <v>4</v>
      </c>
    </row>
    <row r="10" spans="1:4" ht="13.5" thickTop="1">
      <c r="A10" s="81">
        <f>AVERAGE(A2:A9)</f>
        <v>3.5</v>
      </c>
      <c r="B10" s="81">
        <f>AVERAGE(B2:B9)</f>
        <v>23.5</v>
      </c>
      <c r="C10" s="81">
        <f>AVERAGE(C2:C9)</f>
        <v>0.5</v>
      </c>
      <c r="D10" s="81" t="s">
        <v>62</v>
      </c>
    </row>
    <row r="11" spans="2:5" ht="12.75">
      <c r="B11" s="89"/>
      <c r="C11" s="90"/>
      <c r="D11" s="89"/>
      <c r="E11" s="83" t="s">
        <v>60</v>
      </c>
    </row>
    <row r="12" spans="2:5" ht="15">
      <c r="B12" s="89"/>
      <c r="C12" s="90"/>
      <c r="D12" s="89"/>
      <c r="E12" s="102" t="s">
        <v>57</v>
      </c>
    </row>
    <row r="13" spans="2:5" ht="15">
      <c r="B13" s="89"/>
      <c r="C13" s="91"/>
      <c r="D13" s="92"/>
      <c r="E13" s="103" t="s">
        <v>58</v>
      </c>
    </row>
    <row r="14" ht="12.75">
      <c r="C14" t="s">
        <v>1</v>
      </c>
    </row>
    <row r="15" spans="5:6" ht="13.5" thickBot="1">
      <c r="E15" s="85">
        <f>E30</f>
        <v>0.34117754381277254</v>
      </c>
      <c r="F15" s="86" t="s">
        <v>63</v>
      </c>
    </row>
    <row r="16" spans="3:6" ht="12.75">
      <c r="C16" s="96" t="s">
        <v>2</v>
      </c>
      <c r="D16" s="96"/>
      <c r="E16" s="85">
        <f>E15^2</f>
        <v>0.11640211640211633</v>
      </c>
      <c r="F16" s="86" t="s">
        <v>74</v>
      </c>
    </row>
    <row r="17" spans="3:6" ht="12.75">
      <c r="C17" s="74" t="s">
        <v>3</v>
      </c>
      <c r="D17" s="10">
        <v>0.9885383033590439</v>
      </c>
      <c r="E17" s="87">
        <f>E16+F26</f>
        <v>1.005291005291005</v>
      </c>
      <c r="F17" s="88" t="s">
        <v>75</v>
      </c>
    </row>
    <row r="18" spans="3:6" ht="12.75">
      <c r="C18" s="74" t="s">
        <v>4</v>
      </c>
      <c r="D18" s="10">
        <v>0.9772079772079771</v>
      </c>
      <c r="E18" s="87">
        <f>SQRT(E17)</f>
        <v>1.002642012530397</v>
      </c>
      <c r="F18" s="88" t="s">
        <v>68</v>
      </c>
    </row>
    <row r="19" spans="3:6" ht="12.75">
      <c r="C19" s="74" t="s">
        <v>6</v>
      </c>
      <c r="D19" s="10">
        <v>0.97340930674264</v>
      </c>
      <c r="E19">
        <f>TINV(0.1,6)</f>
        <v>1.9431802805153031</v>
      </c>
      <c r="F19" s="82" t="s">
        <v>64</v>
      </c>
    </row>
    <row r="20" spans="3:9" ht="12.75">
      <c r="C20" s="74" t="s">
        <v>7</v>
      </c>
      <c r="D20" s="10">
        <v>0.9428090415820631</v>
      </c>
      <c r="E20" s="87">
        <f>E19*E18</f>
        <v>1.948314187165245</v>
      </c>
      <c r="F20" s="88" t="s">
        <v>65</v>
      </c>
      <c r="I20" s="87" t="s">
        <v>76</v>
      </c>
    </row>
    <row r="21" spans="3:9" ht="13.5" thickBot="1">
      <c r="C21" s="75" t="s">
        <v>8</v>
      </c>
      <c r="D21" s="11">
        <v>8</v>
      </c>
      <c r="E21" s="87">
        <f>D30+E20</f>
        <v>24.281647520498577</v>
      </c>
      <c r="F21" s="88" t="s">
        <v>66</v>
      </c>
      <c r="I21" s="87">
        <f>'CI example 1'!I18</f>
        <v>24.281647520498577</v>
      </c>
    </row>
    <row r="22" spans="4:9" ht="12.75">
      <c r="D22" s="67"/>
      <c r="E22" s="87">
        <f>D30-E20</f>
        <v>20.385019146168087</v>
      </c>
      <c r="F22" s="88" t="s">
        <v>67</v>
      </c>
      <c r="I22" s="87">
        <f>'CI example 1'!I19</f>
        <v>20.385019146168087</v>
      </c>
    </row>
    <row r="23" spans="3:4" ht="13.5" thickBot="1">
      <c r="C23" t="s">
        <v>10</v>
      </c>
      <c r="D23" s="67"/>
    </row>
    <row r="24" spans="3:8" ht="12.75">
      <c r="C24" s="95"/>
      <c r="D24" s="95" t="s">
        <v>12</v>
      </c>
      <c r="E24" s="95" t="s">
        <v>13</v>
      </c>
      <c r="F24" s="95" t="s">
        <v>14</v>
      </c>
      <c r="G24" s="95" t="s">
        <v>15</v>
      </c>
      <c r="H24" s="95" t="s">
        <v>16</v>
      </c>
    </row>
    <row r="25" spans="3:8" ht="12.75">
      <c r="C25" s="74" t="s">
        <v>17</v>
      </c>
      <c r="D25" s="10">
        <v>1</v>
      </c>
      <c r="E25" s="10">
        <v>228.66666666666666</v>
      </c>
      <c r="F25" s="10">
        <v>228.66666666666666</v>
      </c>
      <c r="G25" s="10">
        <v>257.2500000000001</v>
      </c>
      <c r="H25" s="10">
        <v>3.73203679901177E-06</v>
      </c>
    </row>
    <row r="26" spans="3:10" ht="12.75">
      <c r="C26" s="74" t="s">
        <v>18</v>
      </c>
      <c r="D26" s="10">
        <v>6</v>
      </c>
      <c r="E26" s="10">
        <v>5.333333333333331</v>
      </c>
      <c r="F26" s="10">
        <v>0.8888888888888885</v>
      </c>
      <c r="G26" s="10"/>
      <c r="H26" s="10"/>
      <c r="J26" s="85" t="s">
        <v>73</v>
      </c>
    </row>
    <row r="27" spans="3:11" ht="13.5" thickBot="1">
      <c r="C27" s="75" t="s">
        <v>19</v>
      </c>
      <c r="D27" s="11">
        <v>7</v>
      </c>
      <c r="E27" s="11">
        <v>234</v>
      </c>
      <c r="F27" s="11"/>
      <c r="G27" s="11"/>
      <c r="H27" s="11"/>
      <c r="J27" s="85">
        <f>'CI example 1'!E19</f>
        <v>21.670363858041707</v>
      </c>
      <c r="K27" s="85">
        <f>'CI example 1'!E18</f>
        <v>22.996302808624957</v>
      </c>
    </row>
    <row r="28" spans="5:9" ht="15.75" thickBot="1">
      <c r="E28" s="98" t="s">
        <v>71</v>
      </c>
      <c r="I28" s="85" t="s">
        <v>72</v>
      </c>
    </row>
    <row r="29" spans="3:11" ht="12.75">
      <c r="C29" s="95"/>
      <c r="D29" s="95" t="s">
        <v>21</v>
      </c>
      <c r="E29" s="95" t="s">
        <v>7</v>
      </c>
      <c r="F29" s="95" t="s">
        <v>22</v>
      </c>
      <c r="G29" s="95" t="s">
        <v>23</v>
      </c>
      <c r="H29" s="95" t="s">
        <v>24</v>
      </c>
      <c r="I29" s="95" t="s">
        <v>25</v>
      </c>
      <c r="J29" s="99" t="s">
        <v>26</v>
      </c>
      <c r="K29" s="99" t="s">
        <v>27</v>
      </c>
    </row>
    <row r="30" spans="3:11" ht="12.75">
      <c r="C30" s="74" t="s">
        <v>28</v>
      </c>
      <c r="D30" s="97">
        <v>22.333333333333332</v>
      </c>
      <c r="E30" s="101">
        <v>0.34117754381277254</v>
      </c>
      <c r="F30" s="2">
        <v>65.45956420153244</v>
      </c>
      <c r="G30" s="2">
        <v>8.548105790780676E-10</v>
      </c>
      <c r="H30" s="2">
        <v>21.498501959641054</v>
      </c>
      <c r="I30" s="2">
        <v>23.16816470702561</v>
      </c>
      <c r="J30" s="100">
        <v>21.670363860164965</v>
      </c>
      <c r="K30" s="100">
        <v>22.9963028065017</v>
      </c>
    </row>
    <row r="31" spans="3:11" ht="13.5" thickBot="1">
      <c r="C31" s="3" t="s">
        <v>59</v>
      </c>
      <c r="D31" s="3">
        <v>2.3333333333333326</v>
      </c>
      <c r="E31" s="3">
        <v>0.14547859349066158</v>
      </c>
      <c r="F31" s="3">
        <v>16.039014932345435</v>
      </c>
      <c r="G31" s="3">
        <v>3.732036799011776E-06</v>
      </c>
      <c r="H31" s="3">
        <v>1.9773600395186683</v>
      </c>
      <c r="I31" s="3">
        <v>2.689306627147997</v>
      </c>
      <c r="J31" s="3">
        <v>2.0506422001305378</v>
      </c>
      <c r="K31" s="3">
        <v>2.6160244665361274</v>
      </c>
    </row>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O39"/>
  <sheetViews>
    <sheetView zoomScale="70" zoomScaleNormal="70" zoomScalePageLayoutView="0" workbookViewId="0" topLeftCell="A1">
      <selection activeCell="C28" sqref="C28"/>
    </sheetView>
  </sheetViews>
  <sheetFormatPr defaultColWidth="9.140625" defaultRowHeight="12.75"/>
  <cols>
    <col min="1" max="3" width="6.00390625" style="0" customWidth="1"/>
    <col min="4" max="5" width="6.140625" style="0" customWidth="1"/>
    <col min="7" max="7" width="17.7109375" style="0" customWidth="1"/>
    <col min="8" max="8" width="10.57421875" style="0" customWidth="1"/>
    <col min="9" max="9" width="14.28125" style="0" customWidth="1"/>
    <col min="12" max="12" width="12.28125" style="0" customWidth="1"/>
    <col min="13" max="15" width="11.57421875" style="0" customWidth="1"/>
  </cols>
  <sheetData>
    <row r="1" spans="1:7" ht="12.75">
      <c r="A1" s="104" t="s">
        <v>77</v>
      </c>
      <c r="B1" s="104" t="s">
        <v>78</v>
      </c>
      <c r="C1" s="104" t="s">
        <v>56</v>
      </c>
      <c r="D1" s="105" t="s">
        <v>79</v>
      </c>
      <c r="E1" s="105" t="s">
        <v>80</v>
      </c>
      <c r="G1" t="s">
        <v>1</v>
      </c>
    </row>
    <row r="2" spans="1:6" ht="13.5" thickBot="1">
      <c r="A2" s="67">
        <v>0</v>
      </c>
      <c r="B2" s="67">
        <v>15</v>
      </c>
      <c r="C2" s="67">
        <v>15</v>
      </c>
      <c r="D2" s="105">
        <f>A2-3</f>
        <v>-3</v>
      </c>
      <c r="E2" s="105">
        <f>B2-20</f>
        <v>-5</v>
      </c>
      <c r="F2" s="67">
        <f aca="true" ca="1" t="shared" si="0" ref="F2:F9">ROUND(A2+B2+NORMINV(RAND(),0,3),0)</f>
        <v>20</v>
      </c>
    </row>
    <row r="3" spans="1:8" ht="12.75">
      <c r="A3" s="67">
        <v>1</v>
      </c>
      <c r="B3" s="67">
        <v>19</v>
      </c>
      <c r="C3" s="67">
        <v>21</v>
      </c>
      <c r="D3" s="105">
        <f aca="true" t="shared" si="1" ref="D3:D9">A3-3</f>
        <v>-2</v>
      </c>
      <c r="E3" s="105">
        <f aca="true" t="shared" si="2" ref="E3:E9">B3-20</f>
        <v>-1</v>
      </c>
      <c r="F3" s="67">
        <f ca="1" t="shared" si="0"/>
        <v>18</v>
      </c>
      <c r="G3" s="96" t="s">
        <v>2</v>
      </c>
      <c r="H3" s="96"/>
    </row>
    <row r="4" spans="1:8" ht="12.75">
      <c r="A4" s="67">
        <v>2</v>
      </c>
      <c r="B4" s="67">
        <v>23</v>
      </c>
      <c r="C4" s="67">
        <v>23</v>
      </c>
      <c r="D4" s="105">
        <f t="shared" si="1"/>
        <v>-1</v>
      </c>
      <c r="E4" s="105">
        <f t="shared" si="2"/>
        <v>3</v>
      </c>
      <c r="F4" s="67">
        <f ca="1" t="shared" si="0"/>
        <v>21</v>
      </c>
      <c r="G4" s="10" t="s">
        <v>3</v>
      </c>
      <c r="H4" s="2">
        <v>0.9063933040070528</v>
      </c>
    </row>
    <row r="5" spans="1:8" ht="12.75">
      <c r="A5" s="67">
        <v>3</v>
      </c>
      <c r="B5" s="67">
        <v>17</v>
      </c>
      <c r="C5" s="67">
        <v>23</v>
      </c>
      <c r="D5" s="105">
        <f t="shared" si="1"/>
        <v>0</v>
      </c>
      <c r="E5" s="105">
        <f t="shared" si="2"/>
        <v>-3</v>
      </c>
      <c r="F5" s="67">
        <f ca="1" t="shared" si="0"/>
        <v>27</v>
      </c>
      <c r="G5" s="10" t="s">
        <v>4</v>
      </c>
      <c r="H5" s="2">
        <v>0.8215488215488216</v>
      </c>
    </row>
    <row r="6" spans="1:8" ht="12.75">
      <c r="A6" s="67">
        <v>4</v>
      </c>
      <c r="B6" s="67">
        <v>21</v>
      </c>
      <c r="C6" s="67">
        <v>23</v>
      </c>
      <c r="D6" s="105">
        <f t="shared" si="1"/>
        <v>1</v>
      </c>
      <c r="E6" s="105">
        <f t="shared" si="2"/>
        <v>1</v>
      </c>
      <c r="F6" s="67">
        <f ca="1" t="shared" si="0"/>
        <v>21</v>
      </c>
      <c r="G6" s="10" t="s">
        <v>6</v>
      </c>
      <c r="H6" s="2">
        <v>0.7501683501683502</v>
      </c>
    </row>
    <row r="7" spans="1:8" ht="12.75">
      <c r="A7" s="67">
        <v>5</v>
      </c>
      <c r="B7" s="67">
        <v>15</v>
      </c>
      <c r="C7" s="67">
        <v>17</v>
      </c>
      <c r="D7" s="105">
        <f t="shared" si="1"/>
        <v>2</v>
      </c>
      <c r="E7" s="105">
        <f t="shared" si="2"/>
        <v>-5</v>
      </c>
      <c r="F7" s="67">
        <f ca="1" t="shared" si="0"/>
        <v>19</v>
      </c>
      <c r="G7" s="10" t="s">
        <v>7</v>
      </c>
      <c r="H7" s="2">
        <v>3.069563848859023</v>
      </c>
    </row>
    <row r="8" spans="1:8" ht="13.5" thickBot="1">
      <c r="A8" s="67">
        <v>6</v>
      </c>
      <c r="B8" s="67">
        <v>19</v>
      </c>
      <c r="C8" s="67">
        <v>27</v>
      </c>
      <c r="D8" s="105">
        <f t="shared" si="1"/>
        <v>3</v>
      </c>
      <c r="E8" s="105">
        <f t="shared" si="2"/>
        <v>-1</v>
      </c>
      <c r="F8" s="67">
        <f ca="1" t="shared" si="0"/>
        <v>31</v>
      </c>
      <c r="G8" s="11" t="s">
        <v>8</v>
      </c>
      <c r="H8" s="3">
        <v>8</v>
      </c>
    </row>
    <row r="9" spans="1:7" ht="13.5" thickBot="1">
      <c r="A9" s="78">
        <v>7</v>
      </c>
      <c r="B9" s="78">
        <v>23</v>
      </c>
      <c r="C9" s="78">
        <v>35</v>
      </c>
      <c r="D9" s="106">
        <f t="shared" si="1"/>
        <v>4</v>
      </c>
      <c r="E9" s="106">
        <f t="shared" si="2"/>
        <v>3</v>
      </c>
      <c r="F9" s="67">
        <f ca="1" t="shared" si="0"/>
        <v>31</v>
      </c>
      <c r="G9" s="67"/>
    </row>
    <row r="10" ht="14.25" thickBot="1" thickTop="1">
      <c r="G10" s="67" t="s">
        <v>10</v>
      </c>
    </row>
    <row r="11" spans="7:12" ht="12.75">
      <c r="G11" s="95"/>
      <c r="H11" s="95" t="s">
        <v>12</v>
      </c>
      <c r="I11" s="95" t="s">
        <v>13</v>
      </c>
      <c r="J11" s="95" t="s">
        <v>14</v>
      </c>
      <c r="K11" s="95" t="s">
        <v>15</v>
      </c>
      <c r="L11" s="95" t="s">
        <v>16</v>
      </c>
    </row>
    <row r="12" spans="5:12" ht="12.75">
      <c r="E12" s="107" t="s">
        <v>81</v>
      </c>
      <c r="F12" s="85">
        <f>H17+H18*3+H19*20</f>
        <v>23.444444444444443</v>
      </c>
      <c r="G12" s="10" t="s">
        <v>17</v>
      </c>
      <c r="H12" s="10">
        <v>2</v>
      </c>
      <c r="I12" s="10">
        <v>216.88888888888889</v>
      </c>
      <c r="J12" s="10">
        <v>108.44444444444444</v>
      </c>
      <c r="K12" s="10">
        <v>11.509433962264152</v>
      </c>
      <c r="L12" s="10">
        <v>0.013452362159478268</v>
      </c>
    </row>
    <row r="13" spans="7:12" ht="12.75">
      <c r="G13" s="10" t="s">
        <v>18</v>
      </c>
      <c r="H13" s="10">
        <v>5</v>
      </c>
      <c r="I13" s="10">
        <v>47.11111111111111</v>
      </c>
      <c r="J13" s="10">
        <v>9.42222222222222</v>
      </c>
      <c r="K13" s="10"/>
      <c r="L13" s="10"/>
    </row>
    <row r="14" spans="7:12" ht="13.5" thickBot="1">
      <c r="G14" s="11" t="s">
        <v>19</v>
      </c>
      <c r="H14" s="11">
        <v>7</v>
      </c>
      <c r="I14" s="11">
        <v>264</v>
      </c>
      <c r="J14" s="11"/>
      <c r="K14" s="11"/>
      <c r="L14" s="11"/>
    </row>
    <row r="15" ht="13.5" thickBot="1">
      <c r="G15" s="67"/>
    </row>
    <row r="16" spans="7:15" ht="12.75">
      <c r="G16" s="95"/>
      <c r="H16" s="95" t="s">
        <v>21</v>
      </c>
      <c r="I16" s="95" t="s">
        <v>7</v>
      </c>
      <c r="J16" s="95" t="s">
        <v>22</v>
      </c>
      <c r="K16" s="95" t="s">
        <v>23</v>
      </c>
      <c r="L16" s="95" t="s">
        <v>24</v>
      </c>
      <c r="M16" s="95" t="s">
        <v>25</v>
      </c>
      <c r="N16" s="95" t="s">
        <v>26</v>
      </c>
      <c r="O16" s="95" t="s">
        <v>27</v>
      </c>
    </row>
    <row r="17" spans="7:15" ht="12.75">
      <c r="G17" s="10" t="s">
        <v>28</v>
      </c>
      <c r="H17" s="2">
        <v>-2.777777777777775</v>
      </c>
      <c r="I17" s="2">
        <v>6.986583262154138</v>
      </c>
      <c r="J17" s="2">
        <v>-0.39758744346822783</v>
      </c>
      <c r="K17" s="2">
        <v>0.7073405367061263</v>
      </c>
      <c r="L17" s="2">
        <v>-20.737361798073085</v>
      </c>
      <c r="M17" s="2">
        <v>15.181806242517535</v>
      </c>
      <c r="N17" s="2">
        <v>-16.85608100663958</v>
      </c>
      <c r="O17" s="2">
        <v>11.300525451084031</v>
      </c>
    </row>
    <row r="18" spans="7:15" ht="12.75">
      <c r="G18" s="10" t="s">
        <v>77</v>
      </c>
      <c r="H18" s="2">
        <v>1.3333333333333335</v>
      </c>
      <c r="I18" s="2">
        <v>0.5012576775065487</v>
      </c>
      <c r="J18" s="2">
        <v>2.659975882994658</v>
      </c>
      <c r="K18" s="2">
        <v>0.044885213087758336</v>
      </c>
      <c r="L18" s="2">
        <v>0.04480945303232153</v>
      </c>
      <c r="M18" s="2">
        <v>2.621857213634345</v>
      </c>
      <c r="N18" s="2">
        <v>0.32327486627709034</v>
      </c>
      <c r="O18" s="2">
        <v>2.3433918003895764</v>
      </c>
    </row>
    <row r="19" spans="7:15" ht="13.5" thickBot="1">
      <c r="G19" s="11" t="s">
        <v>78</v>
      </c>
      <c r="H19" s="3">
        <v>1.111111111111111</v>
      </c>
      <c r="I19" s="3">
        <v>0.3828418749752539</v>
      </c>
      <c r="J19" s="3">
        <v>2.9022716263285746</v>
      </c>
      <c r="K19" s="3">
        <v>0.03370143856930075</v>
      </c>
      <c r="L19" s="3">
        <v>0.12698474173817642</v>
      </c>
      <c r="M19" s="3">
        <v>2.0952374804840455</v>
      </c>
      <c r="N19" s="3">
        <v>0.3396662141750618</v>
      </c>
      <c r="O19" s="3">
        <v>1.88255600804716</v>
      </c>
    </row>
    <row r="21" ht="12.75">
      <c r="G21" t="s">
        <v>1</v>
      </c>
    </row>
    <row r="22" ht="13.5" thickBot="1"/>
    <row r="23" spans="7:8" ht="12.75">
      <c r="G23" s="96" t="s">
        <v>2</v>
      </c>
      <c r="H23" s="96"/>
    </row>
    <row r="24" spans="7:8" ht="12.75">
      <c r="G24" s="2" t="s">
        <v>3</v>
      </c>
      <c r="H24" s="2">
        <v>0.9063933040070528</v>
      </c>
    </row>
    <row r="25" spans="7:8" ht="12.75">
      <c r="G25" s="2" t="s">
        <v>4</v>
      </c>
      <c r="H25" s="2">
        <v>0.8215488215488216</v>
      </c>
    </row>
    <row r="26" spans="7:8" ht="12.75">
      <c r="G26" s="2" t="s">
        <v>6</v>
      </c>
      <c r="H26" s="2">
        <v>0.7501683501683502</v>
      </c>
    </row>
    <row r="27" spans="7:8" ht="12.75">
      <c r="G27" s="2" t="s">
        <v>7</v>
      </c>
      <c r="H27" s="2">
        <v>3.069563848859023</v>
      </c>
    </row>
    <row r="28" spans="7:8" ht="13.5" thickBot="1">
      <c r="G28" s="3" t="s">
        <v>8</v>
      </c>
      <c r="H28" s="3">
        <v>8</v>
      </c>
    </row>
    <row r="30" ht="13.5" thickBot="1">
      <c r="G30" t="s">
        <v>10</v>
      </c>
    </row>
    <row r="31" spans="7:12" ht="12.75">
      <c r="G31" s="95"/>
      <c r="H31" s="95" t="s">
        <v>12</v>
      </c>
      <c r="I31" s="95" t="s">
        <v>13</v>
      </c>
      <c r="J31" s="95" t="s">
        <v>14</v>
      </c>
      <c r="K31" s="95" t="s">
        <v>15</v>
      </c>
      <c r="L31" s="95" t="s">
        <v>16</v>
      </c>
    </row>
    <row r="32" spans="7:12" ht="12.75">
      <c r="G32" s="2" t="s">
        <v>17</v>
      </c>
      <c r="H32" s="2">
        <v>2</v>
      </c>
      <c r="I32" s="2">
        <v>216.88888888888889</v>
      </c>
      <c r="J32" s="2">
        <v>108.44444444444444</v>
      </c>
      <c r="K32" s="2">
        <v>11.509433962264152</v>
      </c>
      <c r="L32" s="2">
        <v>0.013452362159478268</v>
      </c>
    </row>
    <row r="33" spans="7:12" ht="12.75">
      <c r="G33" s="2" t="s">
        <v>18</v>
      </c>
      <c r="H33" s="2">
        <v>5</v>
      </c>
      <c r="I33" s="2">
        <v>47.11111111111111</v>
      </c>
      <c r="J33" s="2">
        <v>9.42222222222222</v>
      </c>
      <c r="K33" s="2"/>
      <c r="L33" s="2"/>
    </row>
    <row r="34" spans="7:12" ht="13.5" thickBot="1">
      <c r="G34" s="3" t="s">
        <v>19</v>
      </c>
      <c r="H34" s="3">
        <v>7</v>
      </c>
      <c r="I34" s="3">
        <v>264</v>
      </c>
      <c r="J34" s="3"/>
      <c r="K34" s="3"/>
      <c r="L34" s="3"/>
    </row>
    <row r="35" ht="13.5" thickBot="1"/>
    <row r="36" spans="7:15" ht="12.75">
      <c r="G36" s="95"/>
      <c r="H36" s="95" t="s">
        <v>21</v>
      </c>
      <c r="I36" s="95" t="s">
        <v>7</v>
      </c>
      <c r="J36" s="95" t="s">
        <v>22</v>
      </c>
      <c r="K36" s="95" t="s">
        <v>23</v>
      </c>
      <c r="L36" s="95" t="s">
        <v>24</v>
      </c>
      <c r="M36" s="95" t="s">
        <v>25</v>
      </c>
      <c r="N36" s="99" t="s">
        <v>26</v>
      </c>
      <c r="O36" s="99" t="s">
        <v>27</v>
      </c>
    </row>
    <row r="37" spans="7:15" ht="12.75">
      <c r="G37" s="2" t="s">
        <v>28</v>
      </c>
      <c r="H37" s="100">
        <v>23.444444444444443</v>
      </c>
      <c r="I37" s="2">
        <v>1.2041492053072058</v>
      </c>
      <c r="J37" s="2">
        <v>19.46971715889912</v>
      </c>
      <c r="K37" s="2">
        <v>6.596418043992112E-06</v>
      </c>
      <c r="L37" s="2">
        <v>20.34908037101626</v>
      </c>
      <c r="M37" s="2">
        <v>26.539808517872626</v>
      </c>
      <c r="N37" s="100">
        <v>21.018025548538954</v>
      </c>
      <c r="O37" s="100">
        <v>25.87086334034993</v>
      </c>
    </row>
    <row r="38" spans="7:15" ht="12.75">
      <c r="G38" s="2" t="s">
        <v>79</v>
      </c>
      <c r="H38" s="2">
        <v>1.3333333333333335</v>
      </c>
      <c r="I38" s="2">
        <v>0.5012576775065487</v>
      </c>
      <c r="J38" s="2">
        <v>2.659975882994658</v>
      </c>
      <c r="K38" s="2">
        <v>0.044885213087758336</v>
      </c>
      <c r="L38" s="2">
        <v>0.04480945303232153</v>
      </c>
      <c r="M38" s="2">
        <v>2.621857213634345</v>
      </c>
      <c r="N38" s="2">
        <v>0.32327486627709034</v>
      </c>
      <c r="O38" s="2">
        <v>2.3433918003895764</v>
      </c>
    </row>
    <row r="39" spans="7:15" ht="13.5" thickBot="1">
      <c r="G39" s="3" t="s">
        <v>80</v>
      </c>
      <c r="H39" s="3">
        <v>1.111111111111111</v>
      </c>
      <c r="I39" s="3">
        <v>0.3828418749752539</v>
      </c>
      <c r="J39" s="3">
        <v>2.9022716263285746</v>
      </c>
      <c r="K39" s="3">
        <v>0.03370143856930075</v>
      </c>
      <c r="L39" s="3">
        <v>0.12698474173817642</v>
      </c>
      <c r="M39" s="3">
        <v>2.0952374804840455</v>
      </c>
      <c r="N39" s="3">
        <v>0.3396662141750618</v>
      </c>
      <c r="O39" s="3">
        <v>1.88255600804716</v>
      </c>
    </row>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5"/>
  <sheetViews>
    <sheetView zoomScalePageLayoutView="0" workbookViewId="0" topLeftCell="A1">
      <selection activeCell="D12" sqref="D12"/>
    </sheetView>
  </sheetViews>
  <sheetFormatPr defaultColWidth="9.140625" defaultRowHeight="12.75"/>
  <cols>
    <col min="1" max="1" width="15.8515625" style="116" customWidth="1"/>
    <col min="2" max="2" width="29.421875" style="116" customWidth="1"/>
    <col min="3" max="3" width="3.00390625" style="116" customWidth="1"/>
    <col min="4" max="4" width="32.57421875" style="116" customWidth="1"/>
    <col min="5" max="16384" width="9.140625" style="116" customWidth="1"/>
  </cols>
  <sheetData>
    <row r="1" ht="18.75">
      <c r="A1" s="137" t="s">
        <v>154</v>
      </c>
    </row>
    <row r="2" ht="12.75">
      <c r="D2" s="138" t="s">
        <v>155</v>
      </c>
    </row>
    <row r="3" spans="2:4" ht="15.75">
      <c r="B3" s="139" t="s">
        <v>156</v>
      </c>
      <c r="D3" s="140" t="s">
        <v>157</v>
      </c>
    </row>
    <row r="4" spans="1:4" ht="15.75">
      <c r="A4" s="141" t="s">
        <v>158</v>
      </c>
      <c r="B4" s="142" t="s">
        <v>159</v>
      </c>
      <c r="C4" s="143" t="s">
        <v>160</v>
      </c>
      <c r="D4" s="144" t="s">
        <v>161</v>
      </c>
    </row>
    <row r="5" spans="2:4" ht="18">
      <c r="B5" s="139" t="s">
        <v>162</v>
      </c>
      <c r="D5" s="145" t="s">
        <v>163</v>
      </c>
    </row>
    <row r="6" ht="12.75"/>
    <row r="7" ht="12.75">
      <c r="C7" s="146" t="s">
        <v>164</v>
      </c>
    </row>
    <row r="8" ht="12.75"/>
    <row r="9" spans="3:4" ht="15.75">
      <c r="C9" s="147"/>
      <c r="D9" s="148" t="s">
        <v>165</v>
      </c>
    </row>
    <row r="10" spans="3:4" ht="15.75">
      <c r="C10" s="149" t="s">
        <v>166</v>
      </c>
      <c r="D10" s="150" t="s">
        <v>159</v>
      </c>
    </row>
    <row r="11" spans="3:4" ht="18">
      <c r="C11" s="147"/>
      <c r="D11" s="148" t="s">
        <v>167</v>
      </c>
    </row>
    <row r="12" ht="12.75"/>
    <row r="13" ht="12.75">
      <c r="A13" s="151" t="s">
        <v>168</v>
      </c>
    </row>
    <row r="14" spans="2:4" ht="18">
      <c r="B14" s="149" t="s">
        <v>170</v>
      </c>
      <c r="C14" s="143" t="s">
        <v>160</v>
      </c>
      <c r="D14" s="154" t="s">
        <v>169</v>
      </c>
    </row>
    <row r="15" spans="1:2" ht="20.25">
      <c r="A15" s="152"/>
      <c r="B15" s="153"/>
    </row>
  </sheetData>
  <sheetProtection/>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17" sqref="L17"/>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D42" sqref="D42"/>
    </sheetView>
  </sheetViews>
  <sheetFormatPr defaultColWidth="9.140625" defaultRowHeight="12.75"/>
  <sheetData/>
  <sheetProtection/>
  <printOptions/>
  <pageMargins left="0.75" right="0.75" top="1" bottom="1" header="0.5" footer="0.5"/>
  <pageSetup horizontalDpi="600" verticalDpi="600" orientation="portrait" r:id="rId4"/>
  <drawing r:id="rId3"/>
  <legacyDrawing r:id="rId2"/>
  <oleObjects>
    <oleObject progId="Equation.3" shapeId="4330377" r:id="rId1"/>
  </oleObject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11" sqref="H11"/>
    </sheetView>
  </sheetViews>
  <sheetFormatPr defaultColWidth="9.140625" defaultRowHeight="12.75"/>
  <sheetData/>
  <sheetProtection/>
  <printOptions gridLines="1"/>
  <pageMargins left="0.75" right="0.75" top="1" bottom="1" header="0.5" footer="0.5"/>
  <pageSetup horizontalDpi="120" verticalDpi="120" orientation="portrait"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9.140625" defaultRowHeight="12.75"/>
  <sheetData/>
  <sheetProtection/>
  <printOptions/>
  <pageMargins left="0.75" right="0.75" top="1" bottom="1" header="0.5" footer="0.5"/>
  <pageSetup horizontalDpi="600" verticalDpi="600" orientation="portrait" r:id="rId4"/>
  <drawing r:id="rId3"/>
  <legacyDrawing r:id="rId2"/>
  <oleObjects>
    <oleObject progId="Equation.3" shapeId="10279618" r:id="rId1"/>
  </oleObjects>
</worksheet>
</file>

<file path=xl/worksheets/sheet8.xml><?xml version="1.0" encoding="utf-8"?>
<worksheet xmlns="http://schemas.openxmlformats.org/spreadsheetml/2006/main" xmlns:r="http://schemas.openxmlformats.org/officeDocument/2006/relationships">
  <dimension ref="A18:A18"/>
  <sheetViews>
    <sheetView zoomScalePageLayoutView="0" workbookViewId="0" topLeftCell="A1">
      <selection activeCell="E27" sqref="E27"/>
    </sheetView>
  </sheetViews>
  <sheetFormatPr defaultColWidth="9.140625" defaultRowHeight="12.75"/>
  <sheetData>
    <row r="18" ht="18">
      <c r="A18" s="109" t="s">
        <v>83</v>
      </c>
    </row>
  </sheetData>
  <sheetProtection/>
  <printOptions/>
  <pageMargins left="0.75" right="0.75" top="1" bottom="1" header="0.5" footer="0.5"/>
  <pageSetup horizontalDpi="600" verticalDpi="600" orientation="portrait" r:id="rId6"/>
  <drawing r:id="rId5"/>
  <legacyDrawing r:id="rId4"/>
  <oleObjects>
    <oleObject progId="Equation.3" shapeId="4544316" r:id="rId1"/>
    <oleObject progId="Equation.3" shapeId="8674415" r:id="rId2"/>
    <oleObject progId="Equation.3" shapeId="42979516" r:id="rId3"/>
  </oleObjects>
</worksheet>
</file>

<file path=xl/worksheets/sheet9.xml><?xml version="1.0" encoding="utf-8"?>
<worksheet xmlns="http://schemas.openxmlformats.org/spreadsheetml/2006/main" xmlns:r="http://schemas.openxmlformats.org/officeDocument/2006/relationships">
  <dimension ref="A3:A19"/>
  <sheetViews>
    <sheetView zoomScalePageLayoutView="0" workbookViewId="0" topLeftCell="A1">
      <selection activeCell="A24" sqref="A24"/>
    </sheetView>
  </sheetViews>
  <sheetFormatPr defaultColWidth="9.140625" defaultRowHeight="12.75"/>
  <sheetData>
    <row r="3" ht="15.75">
      <c r="A3" s="108" t="s">
        <v>82</v>
      </c>
    </row>
    <row r="19" ht="12.75">
      <c r="A19" s="53"/>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RAndrews</dc:creator>
  <cp:keywords/>
  <dc:description/>
  <cp:lastModifiedBy>RAndrews</cp:lastModifiedBy>
  <dcterms:created xsi:type="dcterms:W3CDTF">2000-03-02T16:06:55Z</dcterms:created>
  <dcterms:modified xsi:type="dcterms:W3CDTF">2014-11-11T16:32:18Z</dcterms:modified>
  <cp:category/>
  <cp:version/>
  <cp:contentType/>
  <cp:contentStatus/>
</cp:coreProperties>
</file>