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2_2.bin" ContentType="application/vnd.openxmlformats-officedocument.oleObject"/>
  <Override PartName="/xl/embeddings/oleObject_4_0.bin" ContentType="application/vnd.openxmlformats-officedocument.oleObject"/>
  <Override PartName="/xl/embeddings/oleObject_4_1.bin" ContentType="application/vnd.openxmlformats-officedocument.oleObject"/>
  <Override PartName="/xl/embeddings/oleObject_4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9720" windowHeight="6495" activeTab="0"/>
  </bookViews>
  <sheets>
    <sheet name="7.52 &amp; 53" sheetId="1" r:id="rId1"/>
    <sheet name="7.54" sheetId="2" r:id="rId2"/>
    <sheet name="7.55" sheetId="3" r:id="rId3"/>
    <sheet name="7.64 data" sheetId="4" r:id="rId4"/>
    <sheet name="7.64" sheetId="5" r:id="rId5"/>
  </sheets>
  <definedNames/>
  <calcPr fullCalcOnLoad="1"/>
</workbook>
</file>

<file path=xl/sharedStrings.xml><?xml version="1.0" encoding="utf-8"?>
<sst xmlns="http://schemas.openxmlformats.org/spreadsheetml/2006/main" count="123" uniqueCount="45">
  <si>
    <t>Problems 7.52 &amp; 53, page 332</t>
  </si>
  <si>
    <t>Pop. 1</t>
  </si>
  <si>
    <t>Pop. 2</t>
  </si>
  <si>
    <t>Total</t>
  </si>
  <si>
    <t>n</t>
  </si>
  <si>
    <t>successes</t>
  </si>
  <si>
    <t>p</t>
  </si>
  <si>
    <t>Standard Error Formula for Confidence Intervals</t>
  </si>
  <si>
    <r>
      <t>Difference in sample proportions p</t>
    </r>
    <r>
      <rPr>
        <vertAlign val="subscript"/>
        <sz val="12"/>
        <rFont val="MS Sans Serif"/>
        <family val="2"/>
      </rPr>
      <t>1</t>
    </r>
    <r>
      <rPr>
        <sz val="12"/>
        <rFont val="MS Sans Serif"/>
        <family val="2"/>
      </rPr>
      <t xml:space="preserve"> -p</t>
    </r>
    <r>
      <rPr>
        <vertAlign val="subscript"/>
        <sz val="12"/>
        <rFont val="MS Sans Serif"/>
        <family val="2"/>
      </rPr>
      <t>2</t>
    </r>
    <r>
      <rPr>
        <sz val="12"/>
        <rFont val="MS Sans Serif"/>
        <family val="2"/>
      </rPr>
      <t xml:space="preserve"> =</t>
    </r>
  </si>
  <si>
    <t xml:space="preserve">Table value for 95% Confidence Interval  </t>
  </si>
  <si>
    <t xml:space="preserve">Margin of error  </t>
  </si>
  <si>
    <t>Lower</t>
  </si>
  <si>
    <t>Upper</t>
  </si>
  <si>
    <t>Limit</t>
  </si>
  <si>
    <t>Standard Error Formula for Testing the Hypothesis</t>
  </si>
  <si>
    <t xml:space="preserve">Test Statistic  </t>
  </si>
  <si>
    <t xml:space="preserve">2 sided p-value  </t>
  </si>
  <si>
    <t>n*p</t>
  </si>
  <si>
    <t>Problem 7.55, page 332</t>
  </si>
  <si>
    <t>1.  Before</t>
  </si>
  <si>
    <t>2.  After</t>
  </si>
  <si>
    <t>too slow</t>
  </si>
  <si>
    <t>Formula for Confidence Intervals</t>
  </si>
  <si>
    <t>Formula for Testing the Hypothesis</t>
  </si>
  <si>
    <t xml:space="preserve">1 sided p-value  </t>
  </si>
  <si>
    <t># discrepancies</t>
  </si>
  <si>
    <t>Invoice</t>
  </si>
  <si>
    <t xml:space="preserve">Discrepancy </t>
  </si>
  <si>
    <t>Location</t>
  </si>
  <si>
    <t>Problem 7.64, page 334</t>
  </si>
  <si>
    <t>Discrepancy</t>
  </si>
  <si>
    <t>Upper Critical Value</t>
  </si>
  <si>
    <t>Lower Critical Value</t>
  </si>
  <si>
    <t>1=Richmond</t>
  </si>
  <si>
    <t>2=Louisville</t>
  </si>
  <si>
    <t>Richmond</t>
  </si>
  <si>
    <t>Louisville</t>
  </si>
  <si>
    <t>SE for C.I.</t>
  </si>
  <si>
    <t>SE for Hyp. Test</t>
  </si>
  <si>
    <t>Using Alpha =</t>
  </si>
  <si>
    <t>Margin of Error for the C.I. method of testing</t>
  </si>
  <si>
    <t>Upper Limit for the CI to test the hypotheses</t>
  </si>
  <si>
    <t>Lower Limit for the CI to test the hypotheses</t>
  </si>
  <si>
    <t>NONE</t>
  </si>
  <si>
    <t>&lt; 1-tail test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</si>
</sst>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4"/>
      <name val="MS Sans Serif"/>
      <family val="0"/>
    </font>
    <font>
      <sz val="12"/>
      <name val="MS Sans Serif"/>
      <family val="0"/>
    </font>
    <font>
      <vertAlign val="subscript"/>
      <sz val="12"/>
      <name val="MS Sans Serif"/>
      <family val="2"/>
    </font>
    <font>
      <sz val="14"/>
      <color indexed="10"/>
      <name val="MS Sans Serif"/>
      <family val="2"/>
    </font>
    <font>
      <b/>
      <sz val="12"/>
      <name val="MS Sans Serif"/>
      <family val="2"/>
    </font>
    <font>
      <b/>
      <sz val="12"/>
      <color indexed="12"/>
      <name val="MS Sans Serif"/>
      <family val="2"/>
    </font>
    <font>
      <sz val="14"/>
      <color indexed="12"/>
      <name val="MS Sans Serif"/>
      <family val="0"/>
    </font>
    <font>
      <sz val="10"/>
      <color indexed="10"/>
      <name val="MS Sans Serif"/>
      <family val="2"/>
    </font>
    <font>
      <b/>
      <sz val="10"/>
      <color indexed="10"/>
      <name val="MS Sans Serif"/>
      <family val="2"/>
    </font>
    <font>
      <b/>
      <sz val="12"/>
      <color indexed="10"/>
      <name val="Times New Roman"/>
      <family val="1"/>
    </font>
    <font>
      <b/>
      <sz val="12"/>
      <color indexed="10"/>
      <name val="Symbol"/>
      <family val="1"/>
    </font>
    <font>
      <sz val="8"/>
      <name val="MS Sans Serif"/>
      <family val="0"/>
    </font>
    <font>
      <sz val="14"/>
      <color indexed="14"/>
      <name val="MS Sans Serif"/>
      <family val="0"/>
    </font>
    <font>
      <b/>
      <sz val="12"/>
      <color indexed="17"/>
      <name val="MS Sans Serif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6" fillId="0" borderId="0" xfId="0" applyFont="1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 horizontal="right"/>
    </xf>
    <xf numFmtId="0" fontId="16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Relationship Id="rId3" Type="http://schemas.openxmlformats.org/officeDocument/2006/relationships/image" Target="../media/image6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8.emf" /><Relationship Id="rId3" Type="http://schemas.openxmlformats.org/officeDocument/2006/relationships/image" Target="../media/image9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Relationship Id="rId2" Type="http://schemas.openxmlformats.org/officeDocument/2006/relationships/image" Target="../media/image11.emf" /><Relationship Id="rId3" Type="http://schemas.openxmlformats.org/officeDocument/2006/relationships/image" Target="../media/image1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4</xdr:row>
      <xdr:rowOff>238125</xdr:rowOff>
    </xdr:from>
    <xdr:to>
      <xdr:col>7</xdr:col>
      <xdr:colOff>161925</xdr:colOff>
      <xdr:row>5</xdr:row>
      <xdr:rowOff>219075</xdr:rowOff>
    </xdr:to>
    <xdr:sp>
      <xdr:nvSpPr>
        <xdr:cNvPr id="1" name="TextBox 4"/>
        <xdr:cNvSpPr txBox="1">
          <a:spLocks noChangeArrowheads="1"/>
        </xdr:cNvSpPr>
      </xdr:nvSpPr>
      <xdr:spPr>
        <a:xfrm>
          <a:off x="2743200" y="1228725"/>
          <a:ext cx="3190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MS Sans Serif"/>
              <a:ea typeface="MS Sans Serif"/>
              <a:cs typeface="MS Sans Serif"/>
            </a:rPr>
            <a:t>n*p &amp; n*(1-p) are &gt; 5 for both groups.  OK to use normal.</a:t>
          </a:r>
        </a:p>
      </xdr:txBody>
    </xdr:sp>
    <xdr:clientData/>
  </xdr:twoCellAnchor>
  <xdr:twoCellAnchor>
    <xdr:from>
      <xdr:col>5</xdr:col>
      <xdr:colOff>38100</xdr:colOff>
      <xdr:row>9</xdr:row>
      <xdr:rowOff>38100</xdr:rowOff>
    </xdr:from>
    <xdr:to>
      <xdr:col>6</xdr:col>
      <xdr:colOff>838200</xdr:colOff>
      <xdr:row>14</xdr:row>
      <xdr:rowOff>104775</xdr:rowOff>
    </xdr:to>
    <xdr:sp>
      <xdr:nvSpPr>
        <xdr:cNvPr id="2" name="TextBox 5"/>
        <xdr:cNvSpPr txBox="1">
          <a:spLocks noChangeArrowheads="1"/>
        </xdr:cNvSpPr>
      </xdr:nvSpPr>
      <xdr:spPr>
        <a:xfrm>
          <a:off x="4038600" y="2247900"/>
          <a:ext cx="1685925" cy="1295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8000"/>
              </a:solidFill>
              <a:latin typeface="MS Sans Serif"/>
              <a:ea typeface="MS Sans Serif"/>
              <a:cs typeface="MS Sans Serif"/>
            </a:rPr>
            <a:t>The SE for the hypothesis test does differ in value from the SE for the confidence interval for this problem.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771525</xdr:colOff>
      <xdr:row>5</xdr:row>
      <xdr:rowOff>0</xdr:rowOff>
    </xdr:from>
    <xdr:to>
      <xdr:col>7</xdr:col>
      <xdr:colOff>28575</xdr:colOff>
      <xdr:row>6</xdr:row>
      <xdr:rowOff>19050</xdr:rowOff>
    </xdr:to>
    <xdr:sp>
      <xdr:nvSpPr>
        <xdr:cNvPr id="1" name="TextBox 6"/>
        <xdr:cNvSpPr txBox="1">
          <a:spLocks noChangeArrowheads="1"/>
        </xdr:cNvSpPr>
      </xdr:nvSpPr>
      <xdr:spPr>
        <a:xfrm>
          <a:off x="2609850" y="1238250"/>
          <a:ext cx="3190875" cy="371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MS Sans Serif"/>
              <a:ea typeface="MS Sans Serif"/>
              <a:cs typeface="MS Sans Serif"/>
            </a:rPr>
            <a:t>n*p &lt; 5</a:t>
          </a:r>
          <a:r>
            <a:rPr lang="en-US" cap="none" sz="1000" b="0" i="0" u="none" baseline="0">
              <a:solidFill>
                <a:srgbClr val="FF0000"/>
              </a:solidFill>
              <a:latin typeface="MS Sans Serif"/>
              <a:ea typeface="MS Sans Serif"/>
              <a:cs typeface="MS Sans Serif"/>
            </a:rPr>
            <a:t> for both groups violating the assumption necessary for adequate use of the normal distribution.</a:t>
          </a:r>
        </a:p>
      </xdr:txBody>
    </xdr:sp>
    <xdr:clientData/>
  </xdr:twoCellAnchor>
  <xdr:twoCellAnchor>
    <xdr:from>
      <xdr:col>3</xdr:col>
      <xdr:colOff>9525</xdr:colOff>
      <xdr:row>12</xdr:row>
      <xdr:rowOff>228600</xdr:rowOff>
    </xdr:from>
    <xdr:to>
      <xdr:col>7</xdr:col>
      <xdr:colOff>390525</xdr:colOff>
      <xdr:row>16</xdr:row>
      <xdr:rowOff>209550</xdr:rowOff>
    </xdr:to>
    <xdr:sp>
      <xdr:nvSpPr>
        <xdr:cNvPr id="2" name="TextBox 7"/>
        <xdr:cNvSpPr txBox="1">
          <a:spLocks noChangeArrowheads="1"/>
        </xdr:cNvSpPr>
      </xdr:nvSpPr>
      <xdr:spPr>
        <a:xfrm>
          <a:off x="2733675" y="3276600"/>
          <a:ext cx="3429000" cy="971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To use this procedure with the normal distribution both n*</a:t>
          </a:r>
          <a:r>
            <a:rPr lang="en-US" cap="none" sz="1200" b="1" i="0" u="none" baseline="0">
              <a:solidFill>
                <a:srgbClr val="FF0000"/>
              </a:solidFill>
              <a:latin typeface="Symbol"/>
              <a:ea typeface="Symbol"/>
              <a:cs typeface="Symbol"/>
            </a:rPr>
            <a:t>p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&amp; n*(1-</a:t>
          </a:r>
          <a:r>
            <a:rPr lang="en-US" cap="none" sz="1200" b="1" i="0" u="none" baseline="0">
              <a:solidFill>
                <a:srgbClr val="FF0000"/>
              </a:solidFill>
              <a:latin typeface="Symbol"/>
              <a:ea typeface="Symbol"/>
              <a:cs typeface="Symbol"/>
            </a:rPr>
            <a:t>p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) should be 5 or more.  Since n*p is &lt; 5 for each group, these criteria are not met here making this confidence interval questionable in its correctness.</a:t>
          </a:r>
        </a:p>
      </xdr:txBody>
    </xdr:sp>
    <xdr:clientData/>
  </xdr:twoCellAnchor>
  <xdr:twoCellAnchor>
    <xdr:from>
      <xdr:col>5</xdr:col>
      <xdr:colOff>19050</xdr:colOff>
      <xdr:row>16</xdr:row>
      <xdr:rowOff>219075</xdr:rowOff>
    </xdr:from>
    <xdr:to>
      <xdr:col>7</xdr:col>
      <xdr:colOff>323850</xdr:colOff>
      <xdr:row>23</xdr:row>
      <xdr:rowOff>219075</xdr:rowOff>
    </xdr:to>
    <xdr:sp>
      <xdr:nvSpPr>
        <xdr:cNvPr id="3" name="TextBox 8"/>
        <xdr:cNvSpPr txBox="1">
          <a:spLocks noChangeArrowheads="1"/>
        </xdr:cNvSpPr>
      </xdr:nvSpPr>
      <xdr:spPr>
        <a:xfrm>
          <a:off x="4019550" y="4257675"/>
          <a:ext cx="2076450" cy="1685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To use this procedure with the normal distribution both n*</a:t>
          </a:r>
          <a:r>
            <a:rPr lang="en-US" cap="none" sz="1200" b="1" i="0" u="none" baseline="0">
              <a:solidFill>
                <a:srgbClr val="FF0000"/>
              </a:solidFill>
              <a:latin typeface="Symbol"/>
              <a:ea typeface="Symbol"/>
              <a:cs typeface="Symbol"/>
            </a:rPr>
            <a:t>p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&amp; n*(1-</a:t>
          </a:r>
          <a:r>
            <a:rPr lang="en-US" cap="none" sz="1200" b="1" i="0" u="none" baseline="0">
              <a:solidFill>
                <a:srgbClr val="FF0000"/>
              </a:solidFill>
              <a:latin typeface="Symbol"/>
              <a:ea typeface="Symbol"/>
              <a:cs typeface="Symbol"/>
            </a:rPr>
            <a:t>p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) should be 5 or more.  Since n*p is &lt; 5 for each group, these criteria are not met here making the p-value and critical value both questionable in their correctness.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4</xdr:row>
      <xdr:rowOff>238125</xdr:rowOff>
    </xdr:from>
    <xdr:to>
      <xdr:col>7</xdr:col>
      <xdr:colOff>161925</xdr:colOff>
      <xdr:row>6</xdr:row>
      <xdr:rowOff>9525</xdr:rowOff>
    </xdr:to>
    <xdr:sp>
      <xdr:nvSpPr>
        <xdr:cNvPr id="1" name="TextBox 4"/>
        <xdr:cNvSpPr txBox="1">
          <a:spLocks noChangeArrowheads="1"/>
        </xdr:cNvSpPr>
      </xdr:nvSpPr>
      <xdr:spPr>
        <a:xfrm>
          <a:off x="2743200" y="1228725"/>
          <a:ext cx="319087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MS Sans Serif"/>
              <a:ea typeface="MS Sans Serif"/>
              <a:cs typeface="MS Sans Serif"/>
            </a:rPr>
            <a:t>n*p &amp; n*(1-p) are &gt; 5 for both groups.  OK to use normal.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4</xdr:row>
      <xdr:rowOff>238125</xdr:rowOff>
    </xdr:from>
    <xdr:to>
      <xdr:col>7</xdr:col>
      <xdr:colOff>161925</xdr:colOff>
      <xdr:row>5</xdr:row>
      <xdr:rowOff>228600</xdr:rowOff>
    </xdr:to>
    <xdr:sp>
      <xdr:nvSpPr>
        <xdr:cNvPr id="1" name="TextBox 4"/>
        <xdr:cNvSpPr txBox="1">
          <a:spLocks noChangeArrowheads="1"/>
        </xdr:cNvSpPr>
      </xdr:nvSpPr>
      <xdr:spPr>
        <a:xfrm>
          <a:off x="3400425" y="1228725"/>
          <a:ext cx="3190875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MS Sans Serif"/>
              <a:ea typeface="MS Sans Serif"/>
              <a:cs typeface="MS Sans Serif"/>
            </a:rPr>
            <a:t>n*p &amp; n*(1-p) are &gt; 5 for both groups.  OK to use normal.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vmlDrawing" Target="../drawings/vmlDrawing2.vml" /><Relationship Id="rId5" Type="http://schemas.openxmlformats.org/officeDocument/2006/relationships/drawing" Target="../drawings/drawing2.xml" /><Relationship Id="rId6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oleObject" Target="../embeddings/oleObject_2_2.bin" /><Relationship Id="rId4" Type="http://schemas.openxmlformats.org/officeDocument/2006/relationships/vmlDrawing" Target="../drawings/vmlDrawing3.vml" /><Relationship Id="rId5" Type="http://schemas.openxmlformats.org/officeDocument/2006/relationships/drawing" Target="../drawings/drawing3.xml" /><Relationship Id="rId6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oleObject" Target="../embeddings/oleObject_4_1.bin" /><Relationship Id="rId3" Type="http://schemas.openxmlformats.org/officeDocument/2006/relationships/oleObject" Target="../embeddings/oleObject_4_2.bin" /><Relationship Id="rId4" Type="http://schemas.openxmlformats.org/officeDocument/2006/relationships/vmlDrawing" Target="../drawings/vmlDrawing4.vml" /><Relationship Id="rId5" Type="http://schemas.openxmlformats.org/officeDocument/2006/relationships/drawing" Target="../drawings/drawing4.xml" /><Relationship Id="rId6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0"/>
  <sheetViews>
    <sheetView tabSelected="1" workbookViewId="0" topLeftCell="A1">
      <selection activeCell="F4" sqref="F4"/>
    </sheetView>
  </sheetViews>
  <sheetFormatPr defaultColWidth="9.140625" defaultRowHeight="12.75"/>
  <cols>
    <col min="1" max="1" width="14.28125" style="1" customWidth="1"/>
    <col min="2" max="3" width="13.28125" style="1" customWidth="1"/>
    <col min="4" max="4" width="5.8515625" style="1" customWidth="1"/>
    <col min="5" max="16384" width="13.28125" style="1" customWidth="1"/>
  </cols>
  <sheetData>
    <row r="1" ht="19.5">
      <c r="A1" s="1" t="s">
        <v>0</v>
      </c>
    </row>
    <row r="2" spans="1:5" ht="19.5">
      <c r="A2" s="2"/>
      <c r="B2" s="2" t="s">
        <v>1</v>
      </c>
      <c r="C2" s="2" t="s">
        <v>2</v>
      </c>
      <c r="D2" s="2"/>
      <c r="E2" s="16" t="s">
        <v>3</v>
      </c>
    </row>
    <row r="3" spans="1:5" ht="19.5">
      <c r="A3" s="2" t="s">
        <v>4</v>
      </c>
      <c r="B3" s="2">
        <v>150</v>
      </c>
      <c r="C3" s="2">
        <v>100</v>
      </c>
      <c r="D3" s="2"/>
      <c r="E3" s="16">
        <f>B3+C3</f>
        <v>250</v>
      </c>
    </row>
    <row r="4" spans="1:5" ht="19.5">
      <c r="A4" s="2" t="s">
        <v>5</v>
      </c>
      <c r="B4" s="2">
        <v>12</v>
      </c>
      <c r="C4" s="2">
        <v>15</v>
      </c>
      <c r="D4" s="2"/>
      <c r="E4" s="16">
        <f>B4+C4</f>
        <v>27</v>
      </c>
    </row>
    <row r="5" spans="1:5" ht="19.5">
      <c r="A5" s="2" t="s">
        <v>6</v>
      </c>
      <c r="B5" s="2">
        <f>B4/B3</f>
        <v>0.08</v>
      </c>
      <c r="C5" s="2">
        <f>C4/C3</f>
        <v>0.15</v>
      </c>
      <c r="D5" s="2"/>
      <c r="E5" s="16">
        <f>E4/E3</f>
        <v>0.108</v>
      </c>
    </row>
    <row r="6" spans="1:5" ht="19.5">
      <c r="A6" s="7" t="s">
        <v>17</v>
      </c>
      <c r="B6" s="7">
        <f>B3*B5</f>
        <v>12</v>
      </c>
      <c r="C6" s="7">
        <f>C3*C5</f>
        <v>15</v>
      </c>
      <c r="D6" s="2"/>
      <c r="E6" s="16"/>
    </row>
    <row r="7" ht="19.5">
      <c r="A7" s="3" t="s">
        <v>7</v>
      </c>
    </row>
    <row r="8" spans="5:6" ht="18.75">
      <c r="E8" s="1" t="s">
        <v>37</v>
      </c>
      <c r="F8" s="14" t="s">
        <v>38</v>
      </c>
    </row>
    <row r="9" spans="5:6" ht="18.75">
      <c r="E9" s="2">
        <f>SQRT((B5*(1-B5))/B3+(C5*(1-C5))/C3)</f>
        <v>0.04201983658543506</v>
      </c>
      <c r="F9" s="14">
        <f>E21</f>
        <v>0.0400699388569536</v>
      </c>
    </row>
    <row r="10" ht="18.75"/>
    <row r="11" spans="4:5" ht="19.5">
      <c r="D11" s="6" t="s">
        <v>8</v>
      </c>
      <c r="E11" s="2">
        <f>B5-C5</f>
        <v>-0.06999999999999999</v>
      </c>
    </row>
    <row r="12" spans="1:5" ht="19.5">
      <c r="A12"/>
      <c r="D12" s="5" t="s">
        <v>9</v>
      </c>
      <c r="E12" s="2">
        <f>NORMSINV(0.975)</f>
        <v>1.959963984540054</v>
      </c>
    </row>
    <row r="13" spans="1:5" ht="19.5">
      <c r="A13" s="3"/>
      <c r="B13"/>
      <c r="C13"/>
      <c r="D13" s="4" t="s">
        <v>10</v>
      </c>
      <c r="E13" s="2">
        <f>E9*E12</f>
        <v>0.08235736634371124</v>
      </c>
    </row>
    <row r="14" spans="2:4" ht="19.5">
      <c r="B14" s="2" t="s">
        <v>11</v>
      </c>
      <c r="C14" s="2" t="s">
        <v>12</v>
      </c>
      <c r="D14" s="2"/>
    </row>
    <row r="15" spans="2:4" ht="19.5">
      <c r="B15" s="2" t="s">
        <v>13</v>
      </c>
      <c r="C15" s="2" t="s">
        <v>13</v>
      </c>
      <c r="D15" s="2"/>
    </row>
    <row r="16" spans="2:4" ht="19.5">
      <c r="B16" s="2">
        <f>E11-E13</f>
        <v>-0.15235736634371122</v>
      </c>
      <c r="C16" s="2">
        <f>E11+E13</f>
        <v>0.012357366343711249</v>
      </c>
      <c r="D16" s="2"/>
    </row>
    <row r="17" spans="2:4" ht="18.75">
      <c r="B17" s="2"/>
      <c r="C17" s="2"/>
      <c r="D17" s="2"/>
    </row>
    <row r="18" spans="2:4" ht="18.75">
      <c r="B18" s="2"/>
      <c r="C18" s="2"/>
      <c r="D18" s="2"/>
    </row>
    <row r="19" ht="19.5">
      <c r="A19" s="3" t="s">
        <v>14</v>
      </c>
    </row>
    <row r="20" ht="18.75">
      <c r="E20" s="16" t="s">
        <v>38</v>
      </c>
    </row>
    <row r="21" ht="18.75">
      <c r="E21" s="14">
        <f>SQRT(E5*(1-E5)*(1/B3+1/C3))</f>
        <v>0.0400699388569536</v>
      </c>
    </row>
    <row r="22" ht="18.75">
      <c r="E22" s="14"/>
    </row>
    <row r="23" spans="3:5" ht="19.5">
      <c r="C23"/>
      <c r="D23" s="15" t="s">
        <v>15</v>
      </c>
      <c r="E23" s="14">
        <f>E11/E21</f>
        <v>-1.746945515686816</v>
      </c>
    </row>
    <row r="24" spans="3:5" ht="19.5">
      <c r="C24"/>
      <c r="D24" s="15" t="s">
        <v>16</v>
      </c>
      <c r="E24" s="14">
        <f>2*(1-NORMSDIST(ABS(-E23)))</f>
        <v>0.08064678952591553</v>
      </c>
    </row>
    <row r="25" spans="4:6" ht="19.5">
      <c r="D25" s="15" t="s">
        <v>39</v>
      </c>
      <c r="E25" s="17">
        <v>0.05</v>
      </c>
      <c r="F25" s="18" t="str">
        <f>IF(E24&gt;E25,"Fail to Reject Null, p-value &gt; alpha","Reject Null, p-value &lt; alpha")</f>
        <v>Fail to Reject Null, p-value &gt; alpha</v>
      </c>
    </row>
    <row r="26" spans="4:5" ht="19.5">
      <c r="D26" s="15" t="s">
        <v>31</v>
      </c>
      <c r="E26" s="14">
        <f>E12</f>
        <v>1.959963984540054</v>
      </c>
    </row>
    <row r="27" spans="4:6" ht="19.5">
      <c r="D27" s="15" t="s">
        <v>32</v>
      </c>
      <c r="E27" s="14">
        <f>-E26</f>
        <v>-1.959963984540054</v>
      </c>
      <c r="F27" s="18" t="str">
        <f>IF(OR(E23&gt;E26,E23&lt;E27),"Reject Null, TS outside crit. values","Fail to Reject Null, TS between crit. values")</f>
        <v>Fail to Reject Null, TS between crit. values</v>
      </c>
    </row>
    <row r="28" spans="5:6" ht="19.5">
      <c r="E28" s="15" t="s">
        <v>40</v>
      </c>
      <c r="F28" s="14">
        <f>E26*E21</f>
        <v>0.07853563702235111</v>
      </c>
    </row>
    <row r="29" spans="5:6" ht="19.5">
      <c r="E29" s="15" t="s">
        <v>41</v>
      </c>
      <c r="F29" s="14">
        <f>($B$5-$C$5)+F28</f>
        <v>0.00853563702235112</v>
      </c>
    </row>
    <row r="30" spans="1:6" ht="19.5">
      <c r="A30" s="2"/>
      <c r="B30" s="2"/>
      <c r="C30" s="2"/>
      <c r="D30" s="2"/>
      <c r="E30" s="15" t="s">
        <v>42</v>
      </c>
      <c r="F30" s="14">
        <f>($B$5-$C$5)-F28</f>
        <v>-0.14853563702235112</v>
      </c>
    </row>
    <row r="31" spans="1:6" ht="19.5">
      <c r="A31" s="2"/>
      <c r="B31" s="2"/>
      <c r="C31" s="2"/>
      <c r="D31" s="2"/>
      <c r="E31" s="2"/>
      <c r="F31" s="21" t="str">
        <f>IF(OR(F30&gt;0,F29&lt;0),"Reject Null, 0 is outside confidence limits","Fail to Reject Null, 0 is between confidence limits")</f>
        <v>Fail to Reject Null, 0 is between confidence limits</v>
      </c>
    </row>
    <row r="32" spans="1:5" ht="19.5">
      <c r="A32" s="2"/>
      <c r="B32" s="2"/>
      <c r="C32" s="2"/>
      <c r="D32" s="2"/>
      <c r="E32" s="2"/>
    </row>
    <row r="33" spans="1:5" ht="19.5">
      <c r="A33" s="2"/>
      <c r="B33" s="2"/>
      <c r="C33" s="2"/>
      <c r="D33" s="2"/>
      <c r="E33" s="2"/>
    </row>
    <row r="34" ht="19.5">
      <c r="A34" s="3"/>
    </row>
    <row r="38" ht="19.5">
      <c r="A38" s="3"/>
    </row>
    <row r="39" spans="1:4" ht="19.5">
      <c r="A39" s="3"/>
      <c r="B39"/>
      <c r="C39" s="4"/>
      <c r="D39" s="4"/>
    </row>
    <row r="40" spans="2:4" ht="19.5">
      <c r="B40" s="2"/>
      <c r="C40" s="2"/>
      <c r="D40" s="2"/>
    </row>
    <row r="41" spans="2:4" ht="19.5">
      <c r="B41" s="2"/>
      <c r="C41" s="2"/>
      <c r="D41" s="2"/>
    </row>
    <row r="42" spans="2:4" ht="19.5">
      <c r="B42" s="2"/>
      <c r="C42" s="2"/>
      <c r="D42" s="2"/>
    </row>
    <row r="43" spans="2:4" ht="19.5">
      <c r="B43" s="2"/>
      <c r="C43" s="2"/>
      <c r="D43" s="2"/>
    </row>
    <row r="44" spans="2:4" ht="19.5">
      <c r="B44" s="2"/>
      <c r="C44" s="2"/>
      <c r="D44" s="2"/>
    </row>
    <row r="45" ht="19.5">
      <c r="A45" s="3"/>
    </row>
    <row r="49" spans="3:4" ht="19.5">
      <c r="C49" s="4"/>
      <c r="D49" s="4"/>
    </row>
    <row r="50" spans="3:4" ht="19.5">
      <c r="C50" s="4"/>
      <c r="D50" s="4"/>
    </row>
  </sheetData>
  <printOptions gridLines="1"/>
  <pageMargins left="2" right="0.75" top="1" bottom="1" header="0.5" footer="0.5"/>
  <pageSetup horizontalDpi="360" verticalDpi="360" orientation="portrait" r:id="rId6"/>
  <headerFooter alignWithMargins="0">
    <oddHeader>&amp;C&amp;F</oddHeader>
    <oddFooter>&amp;CPage &amp;P</oddFooter>
  </headerFooter>
  <drawing r:id="rId5"/>
  <legacyDrawing r:id="rId4"/>
  <oleObjects>
    <oleObject progId="Document" shapeId="10000" r:id="rId1"/>
    <oleObject progId="Document" shapeId="10001" r:id="rId2"/>
    <oleObject progId="Document" shapeId="10002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F50"/>
  <sheetViews>
    <sheetView workbookViewId="0" topLeftCell="A1">
      <selection activeCell="F2" sqref="F2"/>
    </sheetView>
  </sheetViews>
  <sheetFormatPr defaultColWidth="9.140625" defaultRowHeight="12.75"/>
  <cols>
    <col min="1" max="1" width="14.28125" style="1" customWidth="1"/>
    <col min="2" max="3" width="13.28125" style="1" customWidth="1"/>
    <col min="4" max="4" width="5.8515625" style="1" customWidth="1"/>
    <col min="5" max="16384" width="13.28125" style="1" customWidth="1"/>
  </cols>
  <sheetData>
    <row r="1" ht="19.5">
      <c r="A1" s="1" t="s">
        <v>0</v>
      </c>
    </row>
    <row r="2" spans="1:5" ht="19.5">
      <c r="A2" s="2"/>
      <c r="B2" s="2" t="s">
        <v>1</v>
      </c>
      <c r="C2" s="2" t="s">
        <v>2</v>
      </c>
      <c r="D2" s="2"/>
      <c r="E2" s="2" t="s">
        <v>3</v>
      </c>
    </row>
    <row r="3" spans="1:6" ht="19.5">
      <c r="A3" s="2" t="s">
        <v>4</v>
      </c>
      <c r="B3" s="2">
        <v>40</v>
      </c>
      <c r="C3" s="2">
        <v>20</v>
      </c>
      <c r="D3" s="2"/>
      <c r="E3" s="2">
        <f>B3+C3</f>
        <v>60</v>
      </c>
      <c r="F3" s="8"/>
    </row>
    <row r="4" spans="1:6" ht="19.5">
      <c r="A4" s="2" t="s">
        <v>5</v>
      </c>
      <c r="B4" s="2">
        <v>3</v>
      </c>
      <c r="C4" s="2">
        <v>4</v>
      </c>
      <c r="D4" s="2"/>
      <c r="E4" s="2">
        <f>B4+C4</f>
        <v>7</v>
      </c>
      <c r="F4" s="8"/>
    </row>
    <row r="5" spans="1:6" ht="19.5">
      <c r="A5" s="2" t="s">
        <v>6</v>
      </c>
      <c r="B5" s="2">
        <f>B4/B3</f>
        <v>0.075</v>
      </c>
      <c r="C5" s="2">
        <f>C4/C3</f>
        <v>0.2</v>
      </c>
      <c r="D5" s="2"/>
      <c r="E5" s="2">
        <f>E4/E3</f>
        <v>0.11666666666666667</v>
      </c>
      <c r="F5" s="8"/>
    </row>
    <row r="6" spans="1:5" ht="27.75" customHeight="1">
      <c r="A6" s="7" t="s">
        <v>17</v>
      </c>
      <c r="B6" s="7">
        <f>B3*B5</f>
        <v>3</v>
      </c>
      <c r="C6" s="7">
        <f>C3*C5</f>
        <v>4</v>
      </c>
      <c r="E6" s="2"/>
    </row>
    <row r="7" ht="19.5">
      <c r="A7" s="3" t="s">
        <v>7</v>
      </c>
    </row>
    <row r="8" ht="18.75"/>
    <row r="9" ht="18.75">
      <c r="E9" s="1">
        <f>SQRT((B5*(1-B5))/B3+(C5*(1-C5))/C3)</f>
        <v>0.09866293630335558</v>
      </c>
    </row>
    <row r="10" ht="18.75"/>
    <row r="11" spans="4:5" ht="19.5">
      <c r="D11" s="6" t="s">
        <v>8</v>
      </c>
      <c r="E11" s="2">
        <f>B5-C5</f>
        <v>-0.125</v>
      </c>
    </row>
    <row r="12" spans="1:5" ht="19.5">
      <c r="A12"/>
      <c r="D12" s="5" t="s">
        <v>9</v>
      </c>
      <c r="E12" s="19">
        <f>NORMSINV(0.975)</f>
        <v>1.959963984540054</v>
      </c>
    </row>
    <row r="13" spans="1:5" ht="19.5">
      <c r="A13" s="3"/>
      <c r="B13"/>
      <c r="C13"/>
      <c r="D13" s="4" t="s">
        <v>10</v>
      </c>
      <c r="E13" s="1">
        <f>E9*E12</f>
        <v>0.19337580176354635</v>
      </c>
    </row>
    <row r="14" spans="2:4" ht="19.5">
      <c r="B14" s="2" t="s">
        <v>11</v>
      </c>
      <c r="C14" s="2" t="s">
        <v>12</v>
      </c>
      <c r="D14" s="2"/>
    </row>
    <row r="15" spans="2:4" ht="19.5">
      <c r="B15" s="2" t="s">
        <v>13</v>
      </c>
      <c r="C15" s="2" t="s">
        <v>13</v>
      </c>
      <c r="D15" s="2"/>
    </row>
    <row r="16" spans="2:4" ht="19.5">
      <c r="B16" s="2">
        <f>E11-E13</f>
        <v>-0.31837580176354635</v>
      </c>
      <c r="C16" s="2">
        <f>E11+E13</f>
        <v>0.06837580176354635</v>
      </c>
      <c r="D16" s="2"/>
    </row>
    <row r="17" spans="2:4" ht="18.75">
      <c r="B17" s="2"/>
      <c r="C17" s="2"/>
      <c r="D17" s="2"/>
    </row>
    <row r="18" spans="2:4" ht="18.75">
      <c r="B18" s="2"/>
      <c r="C18" s="2"/>
      <c r="D18" s="2"/>
    </row>
    <row r="19" ht="19.5">
      <c r="A19" s="3" t="s">
        <v>14</v>
      </c>
    </row>
    <row r="20" ht="18.75">
      <c r="E20" s="20" t="s">
        <v>38</v>
      </c>
    </row>
    <row r="21" ht="18.75">
      <c r="E21" s="14">
        <f>SQRT(E5*(1-E5)*(1/B3+1/C3))</f>
        <v>0.0879156792993529</v>
      </c>
    </row>
    <row r="22" ht="18.75">
      <c r="E22" s="14"/>
    </row>
    <row r="23" spans="3:5" ht="19.5">
      <c r="C23"/>
      <c r="D23" s="15" t="s">
        <v>15</v>
      </c>
      <c r="E23" s="14">
        <f>E11/E21</f>
        <v>-1.4218169158924996</v>
      </c>
    </row>
    <row r="24" spans="3:5" ht="19.5">
      <c r="C24"/>
      <c r="D24" s="15" t="s">
        <v>16</v>
      </c>
      <c r="E24" s="14">
        <f>2*(1-NORMSDIST(ABS(-E23)))</f>
        <v>0.15507940755273553</v>
      </c>
    </row>
    <row r="25" spans="4:6" ht="19.5">
      <c r="D25" s="15" t="s">
        <v>39</v>
      </c>
      <c r="E25" s="17">
        <v>0.05</v>
      </c>
      <c r="F25" s="18" t="str">
        <f>IF(E24&gt;E25,"Fail to Reject Null, p-value &gt; alpha","Reject Null, p-value &lt; alpha")</f>
        <v>Fail to Reject Null, p-value &gt; alpha</v>
      </c>
    </row>
    <row r="26" spans="4:5" ht="19.5">
      <c r="D26" s="15" t="s">
        <v>31</v>
      </c>
      <c r="E26" s="14">
        <f>NORMSINV(1-E25/2)</f>
        <v>1.959963984540054</v>
      </c>
    </row>
    <row r="27" spans="4:6" ht="19.5">
      <c r="D27" s="15" t="s">
        <v>32</v>
      </c>
      <c r="E27" s="14">
        <f>-E26</f>
        <v>-1.959963984540054</v>
      </c>
      <c r="F27" s="18" t="str">
        <f>IF(OR(E23&gt;E26,E23&lt;E27),"Reject Null, TS outside crit. values","Fail to Reject Null, TS between crit. values")</f>
        <v>Fail to Reject Null, TS between crit. values</v>
      </c>
    </row>
    <row r="28" spans="5:6" ht="19.5">
      <c r="E28" s="15" t="s">
        <v>40</v>
      </c>
      <c r="F28" s="14">
        <f>E26*E21</f>
        <v>0.17231156510310525</v>
      </c>
    </row>
    <row r="29" spans="5:6" ht="19.5">
      <c r="E29" s="15" t="s">
        <v>41</v>
      </c>
      <c r="F29" s="14">
        <f>($B$5-$C$5)+F28</f>
        <v>0.047311565103105246</v>
      </c>
    </row>
    <row r="30" spans="1:6" ht="19.5">
      <c r="A30" s="2"/>
      <c r="B30" s="2"/>
      <c r="C30" s="2"/>
      <c r="D30" s="2"/>
      <c r="E30" s="15" t="s">
        <v>42</v>
      </c>
      <c r="F30" s="14">
        <f>($B$5-$C$5)-F28</f>
        <v>-0.29731156510310525</v>
      </c>
    </row>
    <row r="31" spans="1:6" ht="19.5">
      <c r="A31" s="2"/>
      <c r="B31" s="2"/>
      <c r="C31" s="2"/>
      <c r="D31" s="2"/>
      <c r="E31" s="2"/>
      <c r="F31" s="21" t="str">
        <f>IF(OR(F30&gt;0,F29&lt;0),"Reject Null, 0 is outside confidence limits","Fail to Reject Null, 0 is between confidence limits")</f>
        <v>Fail to Reject Null, 0 is between confidence limits</v>
      </c>
    </row>
    <row r="32" spans="1:5" ht="19.5">
      <c r="A32" s="2"/>
      <c r="B32" s="2"/>
      <c r="C32" s="2"/>
      <c r="D32" s="2"/>
      <c r="E32" s="2"/>
    </row>
    <row r="33" spans="1:5" ht="19.5">
      <c r="A33" s="2"/>
      <c r="B33" s="2"/>
      <c r="C33" s="2"/>
      <c r="D33" s="2"/>
      <c r="E33" s="2"/>
    </row>
    <row r="34" ht="19.5">
      <c r="A34" s="3"/>
    </row>
    <row r="38" ht="19.5">
      <c r="A38" s="3"/>
    </row>
    <row r="39" spans="1:4" ht="19.5">
      <c r="A39" s="3"/>
      <c r="B39"/>
      <c r="C39" s="4"/>
      <c r="D39" s="4"/>
    </row>
    <row r="40" spans="2:4" ht="19.5">
      <c r="B40" s="2"/>
      <c r="C40" s="2"/>
      <c r="D40" s="2"/>
    </row>
    <row r="41" spans="2:4" ht="19.5">
      <c r="B41" s="2"/>
      <c r="C41" s="2"/>
      <c r="D41" s="2"/>
    </row>
    <row r="42" spans="2:4" ht="19.5">
      <c r="B42" s="2"/>
      <c r="C42" s="2"/>
      <c r="D42" s="2"/>
    </row>
    <row r="43" spans="2:4" ht="19.5">
      <c r="B43" s="2"/>
      <c r="C43" s="2"/>
      <c r="D43" s="2"/>
    </row>
    <row r="44" spans="2:4" ht="19.5">
      <c r="B44" s="2"/>
      <c r="C44" s="2"/>
      <c r="D44" s="2"/>
    </row>
    <row r="45" ht="19.5">
      <c r="A45" s="3"/>
    </row>
    <row r="49" spans="3:4" ht="19.5">
      <c r="C49" s="4"/>
      <c r="D49" s="4"/>
    </row>
    <row r="50" spans="3:4" ht="19.5">
      <c r="C50" s="4"/>
      <c r="D50" s="4"/>
    </row>
  </sheetData>
  <printOptions/>
  <pageMargins left="0.75" right="0.75" top="1" bottom="1" header="0.5" footer="0.5"/>
  <pageSetup horizontalDpi="360" verticalDpi="360" orientation="portrait" r:id="rId6"/>
  <drawing r:id="rId5"/>
  <legacyDrawing r:id="rId4"/>
  <oleObjects>
    <oleObject progId="Document" shapeId="20000" r:id="rId1"/>
    <oleObject progId="Document" shapeId="20001" r:id="rId2"/>
    <oleObject progId="Document" shapeId="20002" r:id="rId3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G50"/>
  <sheetViews>
    <sheetView workbookViewId="0" topLeftCell="A1">
      <selection activeCell="G10" sqref="G10"/>
    </sheetView>
  </sheetViews>
  <sheetFormatPr defaultColWidth="9.140625" defaultRowHeight="12.75"/>
  <cols>
    <col min="1" max="1" width="14.28125" style="1" customWidth="1"/>
    <col min="2" max="3" width="13.28125" style="1" customWidth="1"/>
    <col min="4" max="4" width="5.8515625" style="1" customWidth="1"/>
    <col min="5" max="16384" width="13.28125" style="1" customWidth="1"/>
  </cols>
  <sheetData>
    <row r="1" ht="19.5">
      <c r="A1" s="1" t="s">
        <v>18</v>
      </c>
    </row>
    <row r="2" spans="1:5" ht="19.5">
      <c r="A2" s="2"/>
      <c r="B2" s="2" t="s">
        <v>19</v>
      </c>
      <c r="C2" s="2" t="s">
        <v>20</v>
      </c>
      <c r="D2" s="2"/>
      <c r="E2" s="2" t="s">
        <v>3</v>
      </c>
    </row>
    <row r="3" spans="1:5" ht="19.5">
      <c r="A3" s="2" t="s">
        <v>4</v>
      </c>
      <c r="B3" s="2">
        <v>150</v>
      </c>
      <c r="C3" s="2">
        <v>177</v>
      </c>
      <c r="D3" s="2"/>
      <c r="E3" s="2">
        <f>B3+C3</f>
        <v>327</v>
      </c>
    </row>
    <row r="4" spans="1:5" ht="19.5">
      <c r="A4" s="2" t="s">
        <v>21</v>
      </c>
      <c r="B4" s="2">
        <v>42</v>
      </c>
      <c r="C4" s="2">
        <v>32</v>
      </c>
      <c r="D4" s="2"/>
      <c r="E4" s="2">
        <f>B4+C4</f>
        <v>74</v>
      </c>
    </row>
    <row r="5" spans="1:5" ht="19.5">
      <c r="A5" s="2" t="s">
        <v>6</v>
      </c>
      <c r="B5" s="2">
        <f>B4/B3</f>
        <v>0.28</v>
      </c>
      <c r="C5" s="2">
        <f>C4/C3</f>
        <v>0.1807909604519774</v>
      </c>
      <c r="D5" s="2"/>
      <c r="E5" s="2">
        <f>E4/E3</f>
        <v>0.22629969418960244</v>
      </c>
    </row>
    <row r="6" spans="1:5" ht="19.5">
      <c r="A6" s="7" t="s">
        <v>17</v>
      </c>
      <c r="B6" s="7">
        <f>B3*B5</f>
        <v>42.00000000000001</v>
      </c>
      <c r="C6" s="7">
        <f>C3*C5</f>
        <v>32</v>
      </c>
      <c r="D6" s="2"/>
      <c r="E6" s="16"/>
    </row>
    <row r="7" ht="19.5">
      <c r="A7" s="3" t="s">
        <v>22</v>
      </c>
    </row>
    <row r="8" ht="18.75">
      <c r="E8" s="1" t="s">
        <v>37</v>
      </c>
    </row>
    <row r="9" ht="18.75">
      <c r="E9" s="1">
        <f>SQRT((B5*(1-B5))/B3+(C5*(1-C5))/C3)</f>
        <v>0.04669855180316792</v>
      </c>
    </row>
    <row r="10" ht="18.75"/>
    <row r="11" spans="4:5" ht="19.5">
      <c r="D11" s="6" t="s">
        <v>8</v>
      </c>
      <c r="E11" s="2">
        <f>B5-C5</f>
        <v>0.09920903954802263</v>
      </c>
    </row>
    <row r="12" spans="1:5" ht="19.5">
      <c r="A12"/>
      <c r="D12" s="5" t="s">
        <v>9</v>
      </c>
      <c r="E12" s="1">
        <f>NORMSINV(0.975)</f>
        <v>1.959963984540054</v>
      </c>
    </row>
    <row r="13" spans="1:5" ht="19.5">
      <c r="A13" s="3"/>
      <c r="B13"/>
      <c r="C13"/>
      <c r="D13" s="4" t="s">
        <v>10</v>
      </c>
      <c r="E13" s="1">
        <f>E9*E12</f>
        <v>0.09152747966438712</v>
      </c>
    </row>
    <row r="14" spans="2:4" ht="19.5">
      <c r="B14" s="2" t="s">
        <v>11</v>
      </c>
      <c r="C14" s="2" t="s">
        <v>12</v>
      </c>
      <c r="D14" s="2"/>
    </row>
    <row r="15" spans="2:4" ht="19.5">
      <c r="B15" s="2" t="s">
        <v>13</v>
      </c>
      <c r="C15" s="2" t="s">
        <v>13</v>
      </c>
      <c r="D15" s="2"/>
    </row>
    <row r="16" spans="2:4" ht="19.5">
      <c r="B16" s="2">
        <f>E11-E13</f>
        <v>0.007681559883635503</v>
      </c>
      <c r="C16" s="2">
        <f>E11+E13</f>
        <v>0.19073651921240975</v>
      </c>
      <c r="D16" s="2"/>
    </row>
    <row r="17" spans="2:4" ht="18.75">
      <c r="B17" s="2"/>
      <c r="C17" s="2"/>
      <c r="D17" s="2"/>
    </row>
    <row r="18" spans="2:4" ht="18.75">
      <c r="B18" s="2"/>
      <c r="C18" s="2"/>
      <c r="D18" s="2"/>
    </row>
    <row r="19" ht="19.5">
      <c r="A19" s="3" t="s">
        <v>23</v>
      </c>
    </row>
    <row r="20" ht="18.75">
      <c r="E20" s="16" t="s">
        <v>38</v>
      </c>
    </row>
    <row r="21" ht="18.75">
      <c r="E21" s="14">
        <f>SQRT(E5*(1-E5)*(1/B3+1/C3))</f>
        <v>0.04643762299853457</v>
      </c>
    </row>
    <row r="22" ht="18.75"/>
    <row r="23" spans="3:5" ht="19.5">
      <c r="C23"/>
      <c r="D23" s="15" t="s">
        <v>15</v>
      </c>
      <c r="E23" s="14">
        <f>(B5-C5)/E21</f>
        <v>2.136393577921793</v>
      </c>
    </row>
    <row r="24" spans="3:5" ht="19.5">
      <c r="C24"/>
      <c r="D24" s="15" t="s">
        <v>24</v>
      </c>
      <c r="E24" s="14">
        <f>(1-NORMSDIST(ABS(-E23)))</f>
        <v>0.01632367353910169</v>
      </c>
    </row>
    <row r="25" spans="4:6" ht="19.5">
      <c r="D25" s="15" t="s">
        <v>39</v>
      </c>
      <c r="E25" s="17">
        <v>0.05</v>
      </c>
      <c r="F25" s="18" t="str">
        <f>IF(E24&gt;E25,"Fail to Reject Null, p-value &gt; alpha","Reject Null, p-value &lt; alpha")</f>
        <v>Reject Null, p-value &lt; alpha</v>
      </c>
    </row>
    <row r="26" spans="4:6" ht="19.5">
      <c r="D26" s="15" t="s">
        <v>31</v>
      </c>
      <c r="E26" s="14">
        <f>NORMSINV(1-E25)</f>
        <v>1.6448536269514724</v>
      </c>
      <c r="F26" s="18" t="str">
        <f>IF(E23&lt;E26,"Fail to Reject Null,  crit. value &gt; TS","Reject Null, crit. value &lt; TS")</f>
        <v>Reject Null, crit. value &lt; TS</v>
      </c>
    </row>
    <row r="27" spans="4:6" ht="19.5">
      <c r="D27" s="15"/>
      <c r="E27" s="15" t="s">
        <v>40</v>
      </c>
      <c r="F27" s="14">
        <f>E26*E21</f>
        <v>0.0763830926161447</v>
      </c>
    </row>
    <row r="28" spans="5:7" ht="19.5">
      <c r="E28" s="15" t="s">
        <v>41</v>
      </c>
      <c r="F28" s="2" t="s">
        <v>43</v>
      </c>
      <c r="G28" s="1" t="s">
        <v>44</v>
      </c>
    </row>
    <row r="29" spans="5:6" ht="19.5">
      <c r="E29" s="15" t="s">
        <v>42</v>
      </c>
      <c r="F29" s="14">
        <f>($B$5-$C$5)-F27</f>
        <v>0.022825946931877922</v>
      </c>
    </row>
    <row r="30" spans="1:6" ht="19.5">
      <c r="A30" s="2"/>
      <c r="B30" s="2"/>
      <c r="C30" s="2"/>
      <c r="D30" s="2"/>
      <c r="E30" s="2"/>
      <c r="F30" s="21" t="str">
        <f>IF(OR(F29&gt;0,F28&lt;0),"Reject Null, 0 is outside confidence limits","Fail to Reject Null, 0 is between confidence limits")</f>
        <v>Reject Null, 0 is outside confidence limits</v>
      </c>
    </row>
    <row r="31" spans="1:5" ht="19.5">
      <c r="A31" s="2"/>
      <c r="B31" s="2"/>
      <c r="C31" s="2"/>
      <c r="D31" s="2"/>
      <c r="E31" s="2"/>
    </row>
    <row r="32" spans="1:5" ht="19.5">
      <c r="A32" s="2"/>
      <c r="B32" s="2"/>
      <c r="C32" s="2"/>
      <c r="D32" s="2"/>
      <c r="E32" s="2"/>
    </row>
    <row r="33" spans="1:5" ht="19.5">
      <c r="A33" s="2"/>
      <c r="B33" s="2"/>
      <c r="C33" s="2"/>
      <c r="D33" s="2"/>
      <c r="E33" s="2"/>
    </row>
    <row r="34" ht="19.5">
      <c r="A34" s="3"/>
    </row>
    <row r="38" ht="19.5">
      <c r="A38" s="3"/>
    </row>
    <row r="39" spans="1:4" ht="19.5">
      <c r="A39" s="3"/>
      <c r="B39"/>
      <c r="C39" s="4"/>
      <c r="D39" s="4"/>
    </row>
    <row r="40" spans="2:4" ht="19.5">
      <c r="B40" s="2"/>
      <c r="C40" s="2"/>
      <c r="D40" s="2"/>
    </row>
    <row r="41" spans="2:4" ht="19.5">
      <c r="B41" s="2"/>
      <c r="C41" s="2"/>
      <c r="D41" s="2"/>
    </row>
    <row r="42" spans="2:4" ht="19.5">
      <c r="B42" s="2"/>
      <c r="C42" s="2"/>
      <c r="D42" s="2"/>
    </row>
    <row r="43" spans="2:4" ht="19.5">
      <c r="B43" s="2"/>
      <c r="C43" s="2"/>
      <c r="D43" s="2"/>
    </row>
    <row r="44" spans="2:4" ht="19.5">
      <c r="B44" s="2"/>
      <c r="C44" s="2"/>
      <c r="D44" s="2"/>
    </row>
    <row r="45" ht="19.5">
      <c r="A45" s="3"/>
    </row>
    <row r="49" spans="3:4" ht="19.5">
      <c r="C49" s="4"/>
      <c r="D49" s="4"/>
    </row>
    <row r="50" spans="3:4" ht="19.5">
      <c r="C50" s="4"/>
      <c r="D50" s="4"/>
    </row>
  </sheetData>
  <printOptions gridLines="1"/>
  <pageMargins left="2" right="0.75" top="1" bottom="1" header="0.5" footer="0.5"/>
  <pageSetup horizontalDpi="360" verticalDpi="360" orientation="portrait" r:id="rId6"/>
  <headerFooter alignWithMargins="0">
    <oddHeader>&amp;C&amp;F</oddHeader>
    <oddFooter>&amp;CPage &amp;P</oddFooter>
  </headerFooter>
  <drawing r:id="rId5"/>
  <legacyDrawing r:id="rId4"/>
  <oleObjects>
    <oleObject progId="Document" shapeId="30000" r:id="rId1"/>
    <oleObject progId="Document" shapeId="30001" r:id="rId2"/>
    <oleObject progId="Document" shapeId="30002" r:id="rId3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H277"/>
  <sheetViews>
    <sheetView workbookViewId="0" topLeftCell="A1">
      <selection activeCell="D3" sqref="D3"/>
    </sheetView>
  </sheetViews>
  <sheetFormatPr defaultColWidth="9.140625" defaultRowHeight="12.75"/>
  <cols>
    <col min="1" max="1" width="8.00390625" style="9" customWidth="1"/>
    <col min="2" max="2" width="12.28125" style="9" customWidth="1"/>
    <col min="3" max="3" width="7.7109375" style="9" customWidth="1"/>
    <col min="6" max="6" width="12.28125" style="0" customWidth="1"/>
    <col min="7" max="7" width="8.421875" style="0" customWidth="1"/>
  </cols>
  <sheetData>
    <row r="1" spans="1:8" s="11" customFormat="1" ht="15.75">
      <c r="A1" s="10"/>
      <c r="B1" s="10">
        <f>COUNT(B5:B277)</f>
        <v>273</v>
      </c>
      <c r="C1" s="10" t="s">
        <v>4</v>
      </c>
      <c r="D1" s="13" t="s">
        <v>35</v>
      </c>
      <c r="F1" s="10">
        <f>COUNT(F5:F277)</f>
        <v>157</v>
      </c>
      <c r="G1" s="10" t="s">
        <v>4</v>
      </c>
      <c r="H1" s="13" t="s">
        <v>36</v>
      </c>
    </row>
    <row r="2" spans="1:7" s="11" customFormat="1" ht="15.75">
      <c r="A2" s="10"/>
      <c r="B2" s="10">
        <f>SUM(B5:B277)</f>
        <v>108</v>
      </c>
      <c r="C2" s="12" t="s">
        <v>25</v>
      </c>
      <c r="F2" s="10">
        <f>SUM(F5:F277)</f>
        <v>53</v>
      </c>
      <c r="G2" s="12" t="s">
        <v>25</v>
      </c>
    </row>
    <row r="3" spans="1:7" s="11" customFormat="1" ht="15.75">
      <c r="A3" s="10"/>
      <c r="B3" s="10">
        <f>B2/B1</f>
        <v>0.3956043956043956</v>
      </c>
      <c r="C3" s="10" t="s">
        <v>6</v>
      </c>
      <c r="F3" s="10">
        <f>F2/F1</f>
        <v>0.3375796178343949</v>
      </c>
      <c r="G3" s="10" t="s">
        <v>6</v>
      </c>
    </row>
    <row r="4" spans="1:7" ht="12.75">
      <c r="A4" s="9" t="s">
        <v>26</v>
      </c>
      <c r="B4" s="9" t="s">
        <v>27</v>
      </c>
      <c r="C4" s="9" t="s">
        <v>28</v>
      </c>
      <c r="E4" s="9" t="s">
        <v>26</v>
      </c>
      <c r="F4" s="9" t="s">
        <v>27</v>
      </c>
      <c r="G4" s="9" t="s">
        <v>28</v>
      </c>
    </row>
    <row r="5" spans="1:7" ht="12.75">
      <c r="A5" s="9">
        <v>5074396</v>
      </c>
      <c r="B5" s="9">
        <v>0</v>
      </c>
      <c r="C5" s="9">
        <v>1</v>
      </c>
      <c r="E5" s="9">
        <v>5074352</v>
      </c>
      <c r="F5" s="9">
        <v>0</v>
      </c>
      <c r="G5" s="9">
        <v>2</v>
      </c>
    </row>
    <row r="6" spans="1:7" ht="12.75">
      <c r="A6" s="9">
        <v>5074397</v>
      </c>
      <c r="B6" s="9">
        <v>1</v>
      </c>
      <c r="C6" s="9">
        <v>1</v>
      </c>
      <c r="E6" s="9">
        <v>5074553</v>
      </c>
      <c r="F6" s="9">
        <v>0</v>
      </c>
      <c r="G6" s="9">
        <v>2</v>
      </c>
    </row>
    <row r="7" spans="1:7" ht="12.75">
      <c r="A7" s="9">
        <v>5074500</v>
      </c>
      <c r="B7" s="9">
        <v>1</v>
      </c>
      <c r="C7" s="9">
        <v>1</v>
      </c>
      <c r="E7" s="9">
        <v>5074612</v>
      </c>
      <c r="F7" s="9">
        <v>0</v>
      </c>
      <c r="G7" s="9">
        <v>2</v>
      </c>
    </row>
    <row r="8" spans="1:7" ht="12.75">
      <c r="A8" s="9">
        <v>5074532</v>
      </c>
      <c r="B8" s="9">
        <v>0</v>
      </c>
      <c r="C8" s="9">
        <v>1</v>
      </c>
      <c r="E8" s="9">
        <v>5074632</v>
      </c>
      <c r="F8" s="9">
        <v>1</v>
      </c>
      <c r="G8" s="9">
        <v>2</v>
      </c>
    </row>
    <row r="9" spans="1:7" ht="12.75">
      <c r="A9" s="9">
        <v>5074533</v>
      </c>
      <c r="B9" s="9">
        <v>1</v>
      </c>
      <c r="C9" s="9">
        <v>1</v>
      </c>
      <c r="E9" s="9">
        <v>5075097</v>
      </c>
      <c r="F9" s="9">
        <v>0</v>
      </c>
      <c r="G9" s="9">
        <v>2</v>
      </c>
    </row>
    <row r="10" spans="1:7" ht="12.75">
      <c r="A10" s="9">
        <v>5074536</v>
      </c>
      <c r="B10" s="9">
        <v>0</v>
      </c>
      <c r="C10" s="9">
        <v>1</v>
      </c>
      <c r="E10" s="9">
        <v>5075104</v>
      </c>
      <c r="F10" s="9">
        <v>1</v>
      </c>
      <c r="G10" s="9">
        <v>2</v>
      </c>
    </row>
    <row r="11" spans="1:7" ht="12.75">
      <c r="A11" s="9">
        <v>5074544</v>
      </c>
      <c r="B11" s="9">
        <v>0</v>
      </c>
      <c r="C11" s="9">
        <v>1</v>
      </c>
      <c r="E11" s="9">
        <v>5075160</v>
      </c>
      <c r="F11" s="9">
        <v>0</v>
      </c>
      <c r="G11" s="9">
        <v>2</v>
      </c>
    </row>
    <row r="12" spans="1:7" ht="12.75">
      <c r="A12" s="9">
        <v>5074545</v>
      </c>
      <c r="B12" s="9">
        <v>0</v>
      </c>
      <c r="C12" s="9">
        <v>1</v>
      </c>
      <c r="E12" s="9">
        <v>5075164</v>
      </c>
      <c r="F12" s="9">
        <v>1</v>
      </c>
      <c r="G12" s="9">
        <v>2</v>
      </c>
    </row>
    <row r="13" spans="1:7" ht="12.75">
      <c r="A13" s="9">
        <v>5074546</v>
      </c>
      <c r="B13" s="9">
        <v>1</v>
      </c>
      <c r="C13" s="9">
        <v>1</v>
      </c>
      <c r="E13" s="9">
        <v>5075168</v>
      </c>
      <c r="F13" s="9">
        <v>0</v>
      </c>
      <c r="G13" s="9">
        <v>2</v>
      </c>
    </row>
    <row r="14" spans="1:7" ht="12.75">
      <c r="A14" s="9">
        <v>5074548</v>
      </c>
      <c r="B14" s="9">
        <v>0</v>
      </c>
      <c r="C14" s="9">
        <v>1</v>
      </c>
      <c r="E14" s="9">
        <v>5075241</v>
      </c>
      <c r="F14" s="9">
        <v>0</v>
      </c>
      <c r="G14" s="9">
        <v>2</v>
      </c>
    </row>
    <row r="15" spans="1:7" ht="12.75">
      <c r="A15" s="9">
        <v>5074549</v>
      </c>
      <c r="B15" s="9">
        <v>1</v>
      </c>
      <c r="C15" s="9">
        <v>1</v>
      </c>
      <c r="E15" s="9">
        <v>5075245</v>
      </c>
      <c r="F15" s="9">
        <v>0</v>
      </c>
      <c r="G15" s="9">
        <v>2</v>
      </c>
    </row>
    <row r="16" spans="1:7" ht="12.75">
      <c r="A16" s="9">
        <v>5074552</v>
      </c>
      <c r="B16" s="9">
        <v>0</v>
      </c>
      <c r="C16" s="9">
        <v>1</v>
      </c>
      <c r="E16" s="9">
        <v>5075248</v>
      </c>
      <c r="F16" s="9">
        <v>0</v>
      </c>
      <c r="G16" s="9">
        <v>2</v>
      </c>
    </row>
    <row r="17" spans="1:7" ht="12.75">
      <c r="A17" s="9">
        <v>5074556</v>
      </c>
      <c r="B17" s="9">
        <v>1</v>
      </c>
      <c r="C17" s="9">
        <v>1</v>
      </c>
      <c r="E17" s="9">
        <v>5075249</v>
      </c>
      <c r="F17" s="9">
        <v>0</v>
      </c>
      <c r="G17" s="9">
        <v>2</v>
      </c>
    </row>
    <row r="18" spans="1:7" ht="12.75">
      <c r="A18" s="9">
        <v>5074560</v>
      </c>
      <c r="B18" s="9">
        <v>1</v>
      </c>
      <c r="C18" s="9">
        <v>1</v>
      </c>
      <c r="E18" s="9">
        <v>5075256</v>
      </c>
      <c r="F18" s="9">
        <v>0</v>
      </c>
      <c r="G18" s="9">
        <v>2</v>
      </c>
    </row>
    <row r="19" spans="1:7" ht="12.75">
      <c r="A19" s="9">
        <v>5074608</v>
      </c>
      <c r="B19" s="9">
        <v>1</v>
      </c>
      <c r="C19" s="9">
        <v>1</v>
      </c>
      <c r="E19" s="9">
        <v>5075257</v>
      </c>
      <c r="F19" s="9">
        <v>0</v>
      </c>
      <c r="G19" s="9">
        <v>2</v>
      </c>
    </row>
    <row r="20" spans="1:7" ht="12.75">
      <c r="A20" s="9">
        <v>5074616</v>
      </c>
      <c r="B20" s="9">
        <v>0</v>
      </c>
      <c r="C20" s="9">
        <v>1</v>
      </c>
      <c r="E20" s="9">
        <v>5075264</v>
      </c>
      <c r="F20" s="9">
        <v>1</v>
      </c>
      <c r="G20" s="9">
        <v>2</v>
      </c>
    </row>
    <row r="21" spans="1:7" ht="12.75">
      <c r="A21" s="9">
        <v>5074617</v>
      </c>
      <c r="B21" s="9">
        <v>0</v>
      </c>
      <c r="C21" s="9">
        <v>1</v>
      </c>
      <c r="E21" s="9">
        <v>5075267</v>
      </c>
      <c r="F21" s="9">
        <v>0</v>
      </c>
      <c r="G21" s="9">
        <v>2</v>
      </c>
    </row>
    <row r="22" spans="1:7" ht="12.75">
      <c r="A22" s="9">
        <v>5074618</v>
      </c>
      <c r="B22" s="9">
        <v>1</v>
      </c>
      <c r="C22" s="9">
        <v>1</v>
      </c>
      <c r="E22" s="9">
        <v>5075269</v>
      </c>
      <c r="F22" s="9">
        <v>1</v>
      </c>
      <c r="G22" s="9">
        <v>2</v>
      </c>
    </row>
    <row r="23" spans="1:7" ht="12.75">
      <c r="A23" s="9">
        <v>5074620</v>
      </c>
      <c r="B23" s="9">
        <v>0</v>
      </c>
      <c r="C23" s="9">
        <v>1</v>
      </c>
      <c r="E23" s="9">
        <v>5075297</v>
      </c>
      <c r="F23" s="9">
        <v>0</v>
      </c>
      <c r="G23" s="9">
        <v>2</v>
      </c>
    </row>
    <row r="24" spans="1:7" ht="12.75">
      <c r="A24" s="9">
        <v>5074624</v>
      </c>
      <c r="B24" s="9">
        <v>1</v>
      </c>
      <c r="C24" s="9">
        <v>1</v>
      </c>
      <c r="E24" s="9">
        <v>5075348</v>
      </c>
      <c r="F24" s="9">
        <v>0</v>
      </c>
      <c r="G24" s="9">
        <v>2</v>
      </c>
    </row>
    <row r="25" spans="1:7" ht="12.75">
      <c r="A25" s="9">
        <v>5074628</v>
      </c>
      <c r="B25" s="9">
        <v>0</v>
      </c>
      <c r="C25" s="9">
        <v>1</v>
      </c>
      <c r="E25" s="9">
        <v>5075364</v>
      </c>
      <c r="F25" s="9">
        <v>1</v>
      </c>
      <c r="G25" s="9">
        <v>2</v>
      </c>
    </row>
    <row r="26" spans="1:7" ht="12.75">
      <c r="A26" s="9">
        <v>5074744</v>
      </c>
      <c r="B26" s="9">
        <v>0</v>
      </c>
      <c r="C26" s="9">
        <v>1</v>
      </c>
      <c r="E26" s="9">
        <v>5075376</v>
      </c>
      <c r="F26" s="9">
        <v>0</v>
      </c>
      <c r="G26" s="9">
        <v>2</v>
      </c>
    </row>
    <row r="27" spans="1:7" ht="12.75">
      <c r="A27" s="9">
        <v>5074745</v>
      </c>
      <c r="B27" s="9">
        <v>0</v>
      </c>
      <c r="C27" s="9">
        <v>1</v>
      </c>
      <c r="E27" s="9">
        <v>5075377</v>
      </c>
      <c r="F27" s="9">
        <v>0</v>
      </c>
      <c r="G27" s="9">
        <v>2</v>
      </c>
    </row>
    <row r="28" spans="1:7" ht="12.75">
      <c r="A28" s="9">
        <v>5074746</v>
      </c>
      <c r="B28" s="9">
        <v>0</v>
      </c>
      <c r="C28" s="9">
        <v>1</v>
      </c>
      <c r="E28" s="9">
        <v>5075380</v>
      </c>
      <c r="F28" s="9">
        <v>1</v>
      </c>
      <c r="G28" s="9">
        <v>2</v>
      </c>
    </row>
    <row r="29" spans="1:7" ht="12.75">
      <c r="A29" s="9">
        <v>5074747</v>
      </c>
      <c r="B29" s="9">
        <v>1</v>
      </c>
      <c r="C29" s="9">
        <v>1</v>
      </c>
      <c r="E29" s="9">
        <v>5075388</v>
      </c>
      <c r="F29" s="9">
        <v>0</v>
      </c>
      <c r="G29" s="9">
        <v>2</v>
      </c>
    </row>
    <row r="30" spans="1:7" ht="12.75">
      <c r="A30" s="9">
        <v>5074748</v>
      </c>
      <c r="B30" s="9">
        <v>0</v>
      </c>
      <c r="C30" s="9">
        <v>1</v>
      </c>
      <c r="E30" s="9">
        <v>5075424</v>
      </c>
      <c r="F30" s="9">
        <v>0</v>
      </c>
      <c r="G30" s="9">
        <v>2</v>
      </c>
    </row>
    <row r="31" spans="1:7" ht="12.75">
      <c r="A31" s="9">
        <v>5074752</v>
      </c>
      <c r="B31" s="9">
        <v>0</v>
      </c>
      <c r="C31" s="9">
        <v>1</v>
      </c>
      <c r="E31" s="9">
        <v>5075425</v>
      </c>
      <c r="F31" s="9">
        <v>1</v>
      </c>
      <c r="G31" s="9">
        <v>2</v>
      </c>
    </row>
    <row r="32" spans="1:7" ht="12.75">
      <c r="A32" s="9">
        <v>5074753</v>
      </c>
      <c r="B32" s="9">
        <v>0</v>
      </c>
      <c r="C32" s="9">
        <v>1</v>
      </c>
      <c r="E32" s="9">
        <v>5075444</v>
      </c>
      <c r="F32" s="9">
        <v>0</v>
      </c>
      <c r="G32" s="9">
        <v>2</v>
      </c>
    </row>
    <row r="33" spans="1:7" ht="12.75">
      <c r="A33" s="9">
        <v>5075060</v>
      </c>
      <c r="B33" s="9">
        <v>1</v>
      </c>
      <c r="C33" s="9">
        <v>1</v>
      </c>
      <c r="E33" s="9">
        <v>5075457</v>
      </c>
      <c r="F33" s="9">
        <v>0</v>
      </c>
      <c r="G33" s="9">
        <v>2</v>
      </c>
    </row>
    <row r="34" spans="1:7" ht="12.75">
      <c r="A34" s="9">
        <v>5075064</v>
      </c>
      <c r="B34" s="9">
        <v>0</v>
      </c>
      <c r="C34" s="9">
        <v>1</v>
      </c>
      <c r="E34" s="9">
        <v>5075461</v>
      </c>
      <c r="F34" s="9">
        <v>0</v>
      </c>
      <c r="G34" s="9">
        <v>2</v>
      </c>
    </row>
    <row r="35" spans="1:7" ht="12.75">
      <c r="A35" s="9">
        <v>5075066</v>
      </c>
      <c r="B35" s="9">
        <v>1</v>
      </c>
      <c r="C35" s="9">
        <v>1</v>
      </c>
      <c r="E35" s="9">
        <v>5075508</v>
      </c>
      <c r="F35" s="9">
        <v>0</v>
      </c>
      <c r="G35" s="9">
        <v>2</v>
      </c>
    </row>
    <row r="36" spans="1:7" ht="12.75">
      <c r="A36" s="9">
        <v>5075068</v>
      </c>
      <c r="B36" s="9">
        <v>0</v>
      </c>
      <c r="C36" s="9">
        <v>1</v>
      </c>
      <c r="E36" s="9">
        <v>5075512</v>
      </c>
      <c r="F36" s="9">
        <v>0</v>
      </c>
      <c r="G36" s="9">
        <v>2</v>
      </c>
    </row>
    <row r="37" spans="1:7" ht="12.75">
      <c r="A37" s="9">
        <v>5075072</v>
      </c>
      <c r="B37" s="9">
        <v>0</v>
      </c>
      <c r="C37" s="9">
        <v>1</v>
      </c>
      <c r="E37" s="9">
        <v>5075527</v>
      </c>
      <c r="F37" s="9">
        <v>0</v>
      </c>
      <c r="G37" s="9">
        <v>2</v>
      </c>
    </row>
    <row r="38" spans="1:7" ht="12.75">
      <c r="A38" s="9">
        <v>5075073</v>
      </c>
      <c r="B38" s="9">
        <v>0</v>
      </c>
      <c r="C38" s="9">
        <v>1</v>
      </c>
      <c r="E38" s="9">
        <v>5075628</v>
      </c>
      <c r="F38" s="9">
        <v>0</v>
      </c>
      <c r="G38" s="9">
        <v>2</v>
      </c>
    </row>
    <row r="39" spans="1:7" ht="12.75">
      <c r="A39" s="9">
        <v>5075080</v>
      </c>
      <c r="B39" s="9">
        <v>0</v>
      </c>
      <c r="C39" s="9">
        <v>1</v>
      </c>
      <c r="E39" s="9">
        <v>5075629</v>
      </c>
      <c r="F39" s="9">
        <v>1</v>
      </c>
      <c r="G39" s="9">
        <v>2</v>
      </c>
    </row>
    <row r="40" spans="1:7" ht="12.75">
      <c r="A40" s="9">
        <v>5075088</v>
      </c>
      <c r="B40" s="9">
        <v>0</v>
      </c>
      <c r="C40" s="9">
        <v>1</v>
      </c>
      <c r="E40" s="9">
        <v>5075656</v>
      </c>
      <c r="F40" s="9">
        <v>0</v>
      </c>
      <c r="G40" s="9">
        <v>2</v>
      </c>
    </row>
    <row r="41" spans="1:7" ht="12.75">
      <c r="A41" s="9">
        <v>5075089</v>
      </c>
      <c r="B41" s="9">
        <v>1</v>
      </c>
      <c r="C41" s="9">
        <v>1</v>
      </c>
      <c r="E41" s="9">
        <v>5075712</v>
      </c>
      <c r="F41" s="9">
        <v>0</v>
      </c>
      <c r="G41" s="9">
        <v>2</v>
      </c>
    </row>
    <row r="42" spans="1:7" ht="12.75">
      <c r="A42" s="9">
        <v>5075092</v>
      </c>
      <c r="B42" s="9">
        <v>1</v>
      </c>
      <c r="C42" s="9">
        <v>1</v>
      </c>
      <c r="E42" s="9">
        <v>5075713</v>
      </c>
      <c r="F42" s="9">
        <v>1</v>
      </c>
      <c r="G42" s="9">
        <v>2</v>
      </c>
    </row>
    <row r="43" spans="1:7" ht="12.75">
      <c r="A43" s="9">
        <v>5075100</v>
      </c>
      <c r="B43" s="9">
        <v>0</v>
      </c>
      <c r="C43" s="9">
        <v>1</v>
      </c>
      <c r="E43" s="9">
        <v>5075720</v>
      </c>
      <c r="F43" s="9">
        <v>0</v>
      </c>
      <c r="G43" s="9">
        <v>2</v>
      </c>
    </row>
    <row r="44" spans="1:7" ht="12.75">
      <c r="A44" s="9">
        <v>5075112</v>
      </c>
      <c r="B44" s="9">
        <v>1</v>
      </c>
      <c r="C44" s="9">
        <v>1</v>
      </c>
      <c r="E44" s="9">
        <v>5075724</v>
      </c>
      <c r="F44" s="9">
        <v>1</v>
      </c>
      <c r="G44" s="9">
        <v>2</v>
      </c>
    </row>
    <row r="45" spans="1:7" ht="12.75">
      <c r="A45" s="9">
        <v>5075113</v>
      </c>
      <c r="B45" s="9">
        <v>1</v>
      </c>
      <c r="C45" s="9">
        <v>1</v>
      </c>
      <c r="E45" s="9">
        <v>5075728</v>
      </c>
      <c r="F45" s="9">
        <v>0</v>
      </c>
      <c r="G45" s="9">
        <v>2</v>
      </c>
    </row>
    <row r="46" spans="1:7" ht="12.75">
      <c r="A46" s="9">
        <v>5075114</v>
      </c>
      <c r="B46" s="9">
        <v>1</v>
      </c>
      <c r="C46" s="9">
        <v>1</v>
      </c>
      <c r="E46" s="9">
        <v>5075744</v>
      </c>
      <c r="F46" s="9">
        <v>1</v>
      </c>
      <c r="G46" s="9">
        <v>2</v>
      </c>
    </row>
    <row r="47" spans="1:7" ht="12.75">
      <c r="A47" s="9">
        <v>5075120</v>
      </c>
      <c r="B47" s="9">
        <v>0</v>
      </c>
      <c r="C47" s="9">
        <v>1</v>
      </c>
      <c r="E47" s="9">
        <v>5075756</v>
      </c>
      <c r="F47" s="9">
        <v>0</v>
      </c>
      <c r="G47" s="9">
        <v>2</v>
      </c>
    </row>
    <row r="48" spans="1:7" ht="12.75">
      <c r="A48" s="9">
        <v>5075121</v>
      </c>
      <c r="B48" s="9">
        <v>0</v>
      </c>
      <c r="C48" s="9">
        <v>1</v>
      </c>
      <c r="E48" s="9">
        <v>5075760</v>
      </c>
      <c r="F48" s="9">
        <v>0</v>
      </c>
      <c r="G48" s="9">
        <v>2</v>
      </c>
    </row>
    <row r="49" spans="1:7" ht="12.75">
      <c r="A49" s="9">
        <v>5075124</v>
      </c>
      <c r="B49" s="9">
        <v>0</v>
      </c>
      <c r="C49" s="9">
        <v>1</v>
      </c>
      <c r="E49" s="9">
        <v>5075764</v>
      </c>
      <c r="F49" s="9">
        <v>0</v>
      </c>
      <c r="G49" s="9">
        <v>2</v>
      </c>
    </row>
    <row r="50" spans="1:7" ht="12.75">
      <c r="A50" s="9">
        <v>5075240</v>
      </c>
      <c r="B50" s="9">
        <v>0</v>
      </c>
      <c r="C50" s="9">
        <v>1</v>
      </c>
      <c r="E50" s="9">
        <v>5075765</v>
      </c>
      <c r="F50" s="9">
        <v>1</v>
      </c>
      <c r="G50" s="9">
        <v>2</v>
      </c>
    </row>
    <row r="51" spans="1:7" ht="12.75">
      <c r="A51" s="9">
        <v>5075242</v>
      </c>
      <c r="B51" s="9">
        <v>1</v>
      </c>
      <c r="C51" s="9">
        <v>1</v>
      </c>
      <c r="E51" s="9">
        <v>5075793</v>
      </c>
      <c r="F51" s="9">
        <v>0</v>
      </c>
      <c r="G51" s="9">
        <v>2</v>
      </c>
    </row>
    <row r="52" spans="1:7" ht="12.75">
      <c r="A52" s="9">
        <v>5075243</v>
      </c>
      <c r="B52" s="9">
        <v>1</v>
      </c>
      <c r="C52" s="9">
        <v>1</v>
      </c>
      <c r="E52" s="9">
        <v>5075796</v>
      </c>
      <c r="F52" s="9">
        <v>0</v>
      </c>
      <c r="G52" s="9">
        <v>2</v>
      </c>
    </row>
    <row r="53" spans="1:7" ht="12.75">
      <c r="A53" s="9">
        <v>5075246</v>
      </c>
      <c r="B53" s="9">
        <v>1</v>
      </c>
      <c r="C53" s="9">
        <v>1</v>
      </c>
      <c r="E53" s="9">
        <v>5075800</v>
      </c>
      <c r="F53" s="9">
        <v>1</v>
      </c>
      <c r="G53" s="9">
        <v>2</v>
      </c>
    </row>
    <row r="54" spans="1:7" ht="12.75">
      <c r="A54" s="9">
        <v>5075258</v>
      </c>
      <c r="B54" s="9">
        <v>1</v>
      </c>
      <c r="C54" s="9">
        <v>1</v>
      </c>
      <c r="E54" s="9">
        <v>5075812</v>
      </c>
      <c r="F54" s="9">
        <v>0</v>
      </c>
      <c r="G54" s="9">
        <v>2</v>
      </c>
    </row>
    <row r="55" spans="1:7" ht="12.75">
      <c r="A55" s="9">
        <v>5075260</v>
      </c>
      <c r="B55" s="9">
        <v>0</v>
      </c>
      <c r="C55" s="9">
        <v>1</v>
      </c>
      <c r="E55" s="9">
        <v>5075813</v>
      </c>
      <c r="F55" s="9">
        <v>0</v>
      </c>
      <c r="G55" s="9">
        <v>2</v>
      </c>
    </row>
    <row r="56" spans="1:7" ht="12.75">
      <c r="A56" s="9">
        <v>5075268</v>
      </c>
      <c r="B56" s="9">
        <v>1</v>
      </c>
      <c r="C56" s="9">
        <v>1</v>
      </c>
      <c r="E56" s="9">
        <v>5075816</v>
      </c>
      <c r="F56" s="9">
        <v>0</v>
      </c>
      <c r="G56" s="9">
        <v>2</v>
      </c>
    </row>
    <row r="57" spans="1:7" ht="12.75">
      <c r="A57" s="9">
        <v>5075280</v>
      </c>
      <c r="B57" s="9">
        <v>0</v>
      </c>
      <c r="C57" s="9">
        <v>1</v>
      </c>
      <c r="E57" s="9">
        <v>5075824</v>
      </c>
      <c r="F57" s="9">
        <v>1</v>
      </c>
      <c r="G57" s="9">
        <v>2</v>
      </c>
    </row>
    <row r="58" spans="1:7" ht="12.75">
      <c r="A58" s="9">
        <v>5075284</v>
      </c>
      <c r="B58" s="9">
        <v>1</v>
      </c>
      <c r="C58" s="9">
        <v>1</v>
      </c>
      <c r="E58" s="9">
        <v>5075832</v>
      </c>
      <c r="F58" s="9">
        <v>0</v>
      </c>
      <c r="G58" s="9">
        <v>2</v>
      </c>
    </row>
    <row r="59" spans="1:7" ht="12.75">
      <c r="A59" s="9">
        <v>5075292</v>
      </c>
      <c r="B59" s="9">
        <v>0</v>
      </c>
      <c r="C59" s="9">
        <v>1</v>
      </c>
      <c r="E59" s="9">
        <v>5075860</v>
      </c>
      <c r="F59" s="9">
        <v>0</v>
      </c>
      <c r="G59" s="9">
        <v>2</v>
      </c>
    </row>
    <row r="60" spans="1:7" ht="12.75">
      <c r="A60" s="9">
        <v>5075304</v>
      </c>
      <c r="B60" s="9">
        <v>0</v>
      </c>
      <c r="C60" s="9">
        <v>1</v>
      </c>
      <c r="E60" s="9">
        <v>5075964</v>
      </c>
      <c r="F60" s="9">
        <v>0</v>
      </c>
      <c r="G60" s="9">
        <v>2</v>
      </c>
    </row>
    <row r="61" spans="1:7" ht="12.75">
      <c r="A61" s="9">
        <v>5075307</v>
      </c>
      <c r="B61" s="9">
        <v>1</v>
      </c>
      <c r="C61" s="9">
        <v>1</v>
      </c>
      <c r="E61" s="9">
        <v>5076024</v>
      </c>
      <c r="F61" s="9">
        <v>0</v>
      </c>
      <c r="G61" s="9">
        <v>2</v>
      </c>
    </row>
    <row r="62" spans="1:7" ht="12.75">
      <c r="A62" s="9">
        <v>5075308</v>
      </c>
      <c r="B62" s="9">
        <v>1</v>
      </c>
      <c r="C62" s="9">
        <v>1</v>
      </c>
      <c r="E62" s="9">
        <v>5076026</v>
      </c>
      <c r="F62" s="9">
        <v>1</v>
      </c>
      <c r="G62" s="9">
        <v>2</v>
      </c>
    </row>
    <row r="63" spans="1:7" ht="12.75">
      <c r="A63" s="9">
        <v>5075349</v>
      </c>
      <c r="B63" s="9">
        <v>1</v>
      </c>
      <c r="C63" s="9">
        <v>1</v>
      </c>
      <c r="E63" s="9">
        <v>5076032</v>
      </c>
      <c r="F63" s="9">
        <v>1</v>
      </c>
      <c r="G63" s="9">
        <v>2</v>
      </c>
    </row>
    <row r="64" spans="1:7" ht="12.75">
      <c r="A64" s="9">
        <v>5075362</v>
      </c>
      <c r="B64" s="9">
        <v>1</v>
      </c>
      <c r="C64" s="9">
        <v>1</v>
      </c>
      <c r="E64" s="9">
        <v>5076036</v>
      </c>
      <c r="F64" s="9">
        <v>0</v>
      </c>
      <c r="G64" s="9">
        <v>2</v>
      </c>
    </row>
    <row r="65" spans="1:7" ht="12.75">
      <c r="A65" s="9">
        <v>5075392</v>
      </c>
      <c r="B65" s="9">
        <v>0</v>
      </c>
      <c r="C65" s="9">
        <v>1</v>
      </c>
      <c r="E65" s="9">
        <v>5076040</v>
      </c>
      <c r="F65" s="9">
        <v>0</v>
      </c>
      <c r="G65" s="9">
        <v>2</v>
      </c>
    </row>
    <row r="66" spans="1:7" ht="12.75">
      <c r="A66" s="9">
        <v>5075393</v>
      </c>
      <c r="B66" s="9">
        <v>0</v>
      </c>
      <c r="C66" s="9">
        <v>1</v>
      </c>
      <c r="E66" s="9">
        <v>5076048</v>
      </c>
      <c r="F66" s="9">
        <v>0</v>
      </c>
      <c r="G66" s="9">
        <v>2</v>
      </c>
    </row>
    <row r="67" spans="1:7" ht="12.75">
      <c r="A67" s="9">
        <v>5075408</v>
      </c>
      <c r="B67" s="9">
        <v>1</v>
      </c>
      <c r="C67" s="9">
        <v>1</v>
      </c>
      <c r="E67" s="9">
        <v>5076057</v>
      </c>
      <c r="F67" s="9">
        <v>0</v>
      </c>
      <c r="G67" s="9">
        <v>2</v>
      </c>
    </row>
    <row r="68" spans="1:7" ht="12.75">
      <c r="A68" s="9">
        <v>5075416</v>
      </c>
      <c r="B68" s="9">
        <v>0</v>
      </c>
      <c r="C68" s="9">
        <v>1</v>
      </c>
      <c r="E68" s="9">
        <v>5076076</v>
      </c>
      <c r="F68" s="9">
        <v>1</v>
      </c>
      <c r="G68" s="9">
        <v>2</v>
      </c>
    </row>
    <row r="69" spans="1:7" ht="12.75">
      <c r="A69" s="9">
        <v>5075417</v>
      </c>
      <c r="B69" s="9">
        <v>1</v>
      </c>
      <c r="C69" s="9">
        <v>1</v>
      </c>
      <c r="E69" s="9">
        <v>5076084</v>
      </c>
      <c r="F69" s="9">
        <v>1</v>
      </c>
      <c r="G69" s="9">
        <v>2</v>
      </c>
    </row>
    <row r="70" spans="1:7" ht="12.75">
      <c r="A70" s="9">
        <v>5075432</v>
      </c>
      <c r="B70" s="9">
        <v>1</v>
      </c>
      <c r="C70" s="9">
        <v>1</v>
      </c>
      <c r="E70" s="9">
        <v>5076087</v>
      </c>
      <c r="F70" s="9">
        <v>0</v>
      </c>
      <c r="G70" s="9">
        <v>2</v>
      </c>
    </row>
    <row r="71" spans="1:7" ht="12.75">
      <c r="A71" s="9">
        <v>5075440</v>
      </c>
      <c r="B71" s="9">
        <v>0</v>
      </c>
      <c r="C71" s="9">
        <v>1</v>
      </c>
      <c r="E71" s="9">
        <v>5076088</v>
      </c>
      <c r="F71" s="9">
        <v>0</v>
      </c>
      <c r="G71" s="9">
        <v>2</v>
      </c>
    </row>
    <row r="72" spans="1:7" ht="12.75">
      <c r="A72" s="9">
        <v>5075445</v>
      </c>
      <c r="B72" s="9">
        <v>1</v>
      </c>
      <c r="C72" s="9">
        <v>1</v>
      </c>
      <c r="E72" s="9">
        <v>5076089</v>
      </c>
      <c r="F72" s="9">
        <v>0</v>
      </c>
      <c r="G72" s="9">
        <v>2</v>
      </c>
    </row>
    <row r="73" spans="1:7" ht="12.75">
      <c r="A73" s="9">
        <v>5075448</v>
      </c>
      <c r="B73" s="9">
        <v>0</v>
      </c>
      <c r="C73" s="9">
        <v>1</v>
      </c>
      <c r="E73" s="9">
        <v>5076122</v>
      </c>
      <c r="F73" s="9">
        <v>0</v>
      </c>
      <c r="G73" s="9">
        <v>2</v>
      </c>
    </row>
    <row r="74" spans="1:7" ht="12.75">
      <c r="A74" s="9">
        <v>5075456</v>
      </c>
      <c r="B74" s="9">
        <v>0</v>
      </c>
      <c r="C74" s="9">
        <v>1</v>
      </c>
      <c r="E74" s="9">
        <v>5076128</v>
      </c>
      <c r="F74" s="9">
        <v>0</v>
      </c>
      <c r="G74" s="9">
        <v>2</v>
      </c>
    </row>
    <row r="75" spans="1:7" ht="12.75">
      <c r="A75" s="9">
        <v>5075460</v>
      </c>
      <c r="B75" s="9">
        <v>0</v>
      </c>
      <c r="C75" s="9">
        <v>1</v>
      </c>
      <c r="E75" s="9">
        <v>5076133</v>
      </c>
      <c r="F75" s="9">
        <v>0</v>
      </c>
      <c r="G75" s="9">
        <v>2</v>
      </c>
    </row>
    <row r="76" spans="1:7" ht="12.75">
      <c r="A76" s="9">
        <v>5075462</v>
      </c>
      <c r="B76" s="9">
        <v>1</v>
      </c>
      <c r="C76" s="9">
        <v>1</v>
      </c>
      <c r="E76" s="9">
        <v>5076156</v>
      </c>
      <c r="F76" s="9">
        <v>1</v>
      </c>
      <c r="G76" s="9">
        <v>2</v>
      </c>
    </row>
    <row r="77" spans="1:7" ht="12.75">
      <c r="A77" s="9">
        <v>5075464</v>
      </c>
      <c r="B77" s="9">
        <v>0</v>
      </c>
      <c r="C77" s="9">
        <v>1</v>
      </c>
      <c r="E77" s="9">
        <v>5076160</v>
      </c>
      <c r="F77" s="9">
        <v>0</v>
      </c>
      <c r="G77" s="9">
        <v>2</v>
      </c>
    </row>
    <row r="78" spans="1:7" ht="12.75">
      <c r="A78" s="9">
        <v>5075516</v>
      </c>
      <c r="B78" s="9">
        <v>1</v>
      </c>
      <c r="C78" s="9">
        <v>1</v>
      </c>
      <c r="E78" s="9">
        <v>5076161</v>
      </c>
      <c r="F78" s="9">
        <v>1</v>
      </c>
      <c r="G78" s="9">
        <v>2</v>
      </c>
    </row>
    <row r="79" spans="1:7" ht="12.75">
      <c r="A79" s="9">
        <v>5075752</v>
      </c>
      <c r="B79" s="9">
        <v>0</v>
      </c>
      <c r="C79" s="9">
        <v>1</v>
      </c>
      <c r="E79" s="9">
        <v>5076164</v>
      </c>
      <c r="F79" s="9">
        <v>0</v>
      </c>
      <c r="G79" s="9">
        <v>2</v>
      </c>
    </row>
    <row r="80" spans="1:7" ht="12.75">
      <c r="A80" s="9">
        <v>5075768</v>
      </c>
      <c r="B80" s="9">
        <v>0</v>
      </c>
      <c r="C80" s="9">
        <v>1</v>
      </c>
      <c r="E80" s="9">
        <v>5076165</v>
      </c>
      <c r="F80" s="9">
        <v>0</v>
      </c>
      <c r="G80" s="9">
        <v>2</v>
      </c>
    </row>
    <row r="81" spans="1:7" ht="12.75">
      <c r="A81" s="9">
        <v>5075784</v>
      </c>
      <c r="B81" s="9">
        <v>0</v>
      </c>
      <c r="C81" s="9">
        <v>1</v>
      </c>
      <c r="E81" s="9">
        <v>5076168</v>
      </c>
      <c r="F81" s="9">
        <v>0</v>
      </c>
      <c r="G81" s="9">
        <v>2</v>
      </c>
    </row>
    <row r="82" spans="1:7" ht="12.75">
      <c r="A82" s="9">
        <v>5075788</v>
      </c>
      <c r="B82" s="9">
        <v>0</v>
      </c>
      <c r="C82" s="9">
        <v>1</v>
      </c>
      <c r="E82" s="9">
        <v>5076169</v>
      </c>
      <c r="F82" s="9">
        <v>1</v>
      </c>
      <c r="G82" s="9">
        <v>2</v>
      </c>
    </row>
    <row r="83" spans="1:7" ht="12.75">
      <c r="A83" s="9">
        <v>5075792</v>
      </c>
      <c r="B83" s="9">
        <v>0</v>
      </c>
      <c r="C83" s="9">
        <v>1</v>
      </c>
      <c r="E83" s="9">
        <v>5076204</v>
      </c>
      <c r="F83" s="9">
        <v>0</v>
      </c>
      <c r="G83" s="9">
        <v>2</v>
      </c>
    </row>
    <row r="84" spans="1:7" ht="12.75">
      <c r="A84" s="9">
        <v>5075808</v>
      </c>
      <c r="B84" s="9">
        <v>1</v>
      </c>
      <c r="C84" s="9">
        <v>1</v>
      </c>
      <c r="E84" s="9">
        <v>5076208</v>
      </c>
      <c r="F84" s="9">
        <v>1</v>
      </c>
      <c r="G84" s="9">
        <v>2</v>
      </c>
    </row>
    <row r="85" spans="1:7" ht="12.75">
      <c r="A85" s="9">
        <v>5075833</v>
      </c>
      <c r="B85" s="9">
        <v>1</v>
      </c>
      <c r="C85" s="9">
        <v>1</v>
      </c>
      <c r="E85" s="9">
        <v>5076212</v>
      </c>
      <c r="F85" s="9">
        <v>0</v>
      </c>
      <c r="G85" s="9">
        <v>2</v>
      </c>
    </row>
    <row r="86" spans="1:7" ht="12.75">
      <c r="A86" s="9">
        <v>5075840</v>
      </c>
      <c r="B86" s="9">
        <v>0</v>
      </c>
      <c r="C86" s="9">
        <v>1</v>
      </c>
      <c r="E86" s="9">
        <v>5076216</v>
      </c>
      <c r="F86" s="9">
        <v>0</v>
      </c>
      <c r="G86" s="9">
        <v>2</v>
      </c>
    </row>
    <row r="87" spans="1:7" ht="12.75">
      <c r="A87" s="9">
        <v>5075856</v>
      </c>
      <c r="B87" s="9">
        <v>0</v>
      </c>
      <c r="C87" s="9">
        <v>1</v>
      </c>
      <c r="E87" s="9">
        <v>5076217</v>
      </c>
      <c r="F87" s="9">
        <v>1</v>
      </c>
      <c r="G87" s="9">
        <v>2</v>
      </c>
    </row>
    <row r="88" spans="1:7" ht="12.75">
      <c r="A88" s="9">
        <v>5075864</v>
      </c>
      <c r="B88" s="9">
        <v>0</v>
      </c>
      <c r="C88" s="9">
        <v>1</v>
      </c>
      <c r="E88" s="9">
        <v>5076220</v>
      </c>
      <c r="F88" s="9">
        <v>0</v>
      </c>
      <c r="G88" s="9">
        <v>2</v>
      </c>
    </row>
    <row r="89" spans="1:7" ht="12.75">
      <c r="A89" s="9">
        <v>5075880</v>
      </c>
      <c r="B89" s="9">
        <v>1</v>
      </c>
      <c r="C89" s="9">
        <v>1</v>
      </c>
      <c r="E89" s="9">
        <v>5076224</v>
      </c>
      <c r="F89" s="9">
        <v>0</v>
      </c>
      <c r="G89" s="9">
        <v>2</v>
      </c>
    </row>
    <row r="90" spans="1:7" ht="12.75">
      <c r="A90" s="9">
        <v>5075892</v>
      </c>
      <c r="B90" s="9">
        <v>1</v>
      </c>
      <c r="C90" s="9">
        <v>1</v>
      </c>
      <c r="E90" s="9">
        <v>5076228</v>
      </c>
      <c r="F90" s="9">
        <v>1</v>
      </c>
      <c r="G90" s="9">
        <v>2</v>
      </c>
    </row>
    <row r="91" spans="1:7" ht="12.75">
      <c r="A91" s="9">
        <v>5075916</v>
      </c>
      <c r="B91" s="9">
        <v>0</v>
      </c>
      <c r="C91" s="9">
        <v>1</v>
      </c>
      <c r="E91" s="9">
        <v>5076232</v>
      </c>
      <c r="F91" s="9">
        <v>0</v>
      </c>
      <c r="G91" s="9">
        <v>2</v>
      </c>
    </row>
    <row r="92" spans="1:7" ht="12.75">
      <c r="A92" s="9">
        <v>5075932</v>
      </c>
      <c r="B92" s="9">
        <v>0</v>
      </c>
      <c r="C92" s="9">
        <v>1</v>
      </c>
      <c r="E92" s="9">
        <v>5076236</v>
      </c>
      <c r="F92" s="9">
        <v>0</v>
      </c>
      <c r="G92" s="9">
        <v>2</v>
      </c>
    </row>
    <row r="93" spans="1:7" ht="12.75">
      <c r="A93" s="9">
        <v>5075936</v>
      </c>
      <c r="B93" s="9">
        <v>1</v>
      </c>
      <c r="C93" s="9">
        <v>1</v>
      </c>
      <c r="E93" s="9">
        <v>5076243</v>
      </c>
      <c r="F93" s="9">
        <v>1</v>
      </c>
      <c r="G93" s="9">
        <v>2</v>
      </c>
    </row>
    <row r="94" spans="1:7" ht="12.75">
      <c r="A94" s="9">
        <v>5075940</v>
      </c>
      <c r="B94" s="9">
        <v>0</v>
      </c>
      <c r="C94" s="9">
        <v>1</v>
      </c>
      <c r="E94" s="9">
        <v>5076300</v>
      </c>
      <c r="F94" s="9">
        <v>1</v>
      </c>
      <c r="G94" s="9">
        <v>2</v>
      </c>
    </row>
    <row r="95" spans="1:7" ht="12.75">
      <c r="A95" s="9">
        <v>5075941</v>
      </c>
      <c r="B95" s="9">
        <v>0</v>
      </c>
      <c r="C95" s="9">
        <v>1</v>
      </c>
      <c r="E95" s="9">
        <v>5076304</v>
      </c>
      <c r="F95" s="9">
        <v>0</v>
      </c>
      <c r="G95" s="9">
        <v>2</v>
      </c>
    </row>
    <row r="96" spans="1:7" ht="12.75">
      <c r="A96" s="9">
        <v>5075944</v>
      </c>
      <c r="B96" s="9">
        <v>0</v>
      </c>
      <c r="C96" s="9">
        <v>1</v>
      </c>
      <c r="E96" s="9">
        <v>5076316</v>
      </c>
      <c r="F96" s="9">
        <v>0</v>
      </c>
      <c r="G96" s="9">
        <v>2</v>
      </c>
    </row>
    <row r="97" spans="1:7" ht="12.75">
      <c r="A97" s="9">
        <v>5075945</v>
      </c>
      <c r="B97" s="9">
        <v>1</v>
      </c>
      <c r="C97" s="9">
        <v>1</v>
      </c>
      <c r="E97" s="9">
        <v>5076364</v>
      </c>
      <c r="F97" s="9">
        <v>0</v>
      </c>
      <c r="G97" s="9">
        <v>2</v>
      </c>
    </row>
    <row r="98" spans="1:7" ht="12.75">
      <c r="A98" s="9">
        <v>5075946</v>
      </c>
      <c r="B98" s="9">
        <v>1</v>
      </c>
      <c r="C98" s="9">
        <v>1</v>
      </c>
      <c r="E98" s="9">
        <v>5076368</v>
      </c>
      <c r="F98" s="9">
        <v>0</v>
      </c>
      <c r="G98" s="9">
        <v>2</v>
      </c>
    </row>
    <row r="99" spans="1:7" ht="12.75">
      <c r="A99" s="9">
        <v>5075952</v>
      </c>
      <c r="B99" s="9">
        <v>0</v>
      </c>
      <c r="C99" s="9">
        <v>1</v>
      </c>
      <c r="E99" s="9">
        <v>5076372</v>
      </c>
      <c r="F99" s="9">
        <v>0</v>
      </c>
      <c r="G99" s="9">
        <v>2</v>
      </c>
    </row>
    <row r="100" spans="1:7" ht="12.75">
      <c r="A100" s="9">
        <v>5075953</v>
      </c>
      <c r="B100" s="9">
        <v>0</v>
      </c>
      <c r="C100" s="9">
        <v>1</v>
      </c>
      <c r="E100" s="9">
        <v>5076373</v>
      </c>
      <c r="F100" s="9">
        <v>0</v>
      </c>
      <c r="G100" s="9">
        <v>2</v>
      </c>
    </row>
    <row r="101" spans="1:7" ht="12.75">
      <c r="A101" s="9">
        <v>5075954</v>
      </c>
      <c r="B101" s="9">
        <v>0</v>
      </c>
      <c r="C101" s="9">
        <v>1</v>
      </c>
      <c r="E101" s="9">
        <v>5076376</v>
      </c>
      <c r="F101" s="9">
        <v>0</v>
      </c>
      <c r="G101" s="9">
        <v>2</v>
      </c>
    </row>
    <row r="102" spans="1:7" ht="12.75">
      <c r="A102" s="9">
        <v>5075956</v>
      </c>
      <c r="B102" s="9">
        <v>0</v>
      </c>
      <c r="C102" s="9">
        <v>1</v>
      </c>
      <c r="E102" s="9">
        <v>5076377</v>
      </c>
      <c r="F102" s="9">
        <v>0</v>
      </c>
      <c r="G102" s="9">
        <v>2</v>
      </c>
    </row>
    <row r="103" spans="1:7" ht="12.75">
      <c r="A103" s="9">
        <v>5075957</v>
      </c>
      <c r="B103" s="9">
        <v>1</v>
      </c>
      <c r="C103" s="9">
        <v>1</v>
      </c>
      <c r="E103" s="9">
        <v>5076378</v>
      </c>
      <c r="F103" s="9">
        <v>1</v>
      </c>
      <c r="G103" s="9">
        <v>2</v>
      </c>
    </row>
    <row r="104" spans="1:7" ht="12.75">
      <c r="A104" s="9">
        <v>5075960</v>
      </c>
      <c r="B104" s="9">
        <v>0</v>
      </c>
      <c r="C104" s="9">
        <v>1</v>
      </c>
      <c r="E104" s="9">
        <v>5076379</v>
      </c>
      <c r="F104" s="9">
        <v>1</v>
      </c>
      <c r="G104" s="9">
        <v>2</v>
      </c>
    </row>
    <row r="105" spans="1:7" ht="12.75">
      <c r="A105" s="9">
        <v>5075961</v>
      </c>
      <c r="B105" s="9">
        <v>1</v>
      </c>
      <c r="C105" s="9">
        <v>1</v>
      </c>
      <c r="E105" s="9">
        <v>5076380</v>
      </c>
      <c r="F105" s="9">
        <v>0</v>
      </c>
      <c r="G105" s="9">
        <v>2</v>
      </c>
    </row>
    <row r="106" spans="1:7" ht="12.75">
      <c r="A106" s="9">
        <v>5076025</v>
      </c>
      <c r="B106" s="9">
        <v>1</v>
      </c>
      <c r="C106" s="9">
        <v>1</v>
      </c>
      <c r="E106" s="9">
        <v>5076384</v>
      </c>
      <c r="F106" s="9">
        <v>0</v>
      </c>
      <c r="G106" s="9">
        <v>2</v>
      </c>
    </row>
    <row r="107" spans="1:7" ht="12.75">
      <c r="A107" s="9">
        <v>5076028</v>
      </c>
      <c r="B107" s="9">
        <v>0</v>
      </c>
      <c r="C107" s="9">
        <v>1</v>
      </c>
      <c r="E107" s="9">
        <v>5076385</v>
      </c>
      <c r="F107" s="9">
        <v>0</v>
      </c>
      <c r="G107" s="9">
        <v>2</v>
      </c>
    </row>
    <row r="108" spans="1:7" ht="12.75">
      <c r="A108" s="9">
        <v>5076056</v>
      </c>
      <c r="B108" s="9">
        <v>0</v>
      </c>
      <c r="C108" s="9">
        <v>1</v>
      </c>
      <c r="E108" s="9">
        <v>5076716</v>
      </c>
      <c r="F108" s="9">
        <v>1</v>
      </c>
      <c r="G108" s="9">
        <v>2</v>
      </c>
    </row>
    <row r="109" spans="1:7" ht="12.75">
      <c r="A109" s="9">
        <v>5076077</v>
      </c>
      <c r="B109" s="9">
        <v>1</v>
      </c>
      <c r="C109" s="9">
        <v>1</v>
      </c>
      <c r="E109" s="9">
        <v>5076721</v>
      </c>
      <c r="F109" s="9">
        <v>1</v>
      </c>
      <c r="G109" s="9">
        <v>2</v>
      </c>
    </row>
    <row r="110" spans="1:7" ht="12.75">
      <c r="A110" s="9">
        <v>5076086</v>
      </c>
      <c r="B110" s="9">
        <v>0</v>
      </c>
      <c r="C110" s="9">
        <v>1</v>
      </c>
      <c r="E110" s="9">
        <v>5076808</v>
      </c>
      <c r="F110" s="9">
        <v>1</v>
      </c>
      <c r="G110" s="9">
        <v>2</v>
      </c>
    </row>
    <row r="111" spans="1:7" ht="12.75">
      <c r="A111" s="9">
        <v>5076121</v>
      </c>
      <c r="B111" s="9">
        <v>0</v>
      </c>
      <c r="C111" s="9">
        <v>1</v>
      </c>
      <c r="E111" s="9">
        <v>5076820</v>
      </c>
      <c r="F111" s="9">
        <v>1</v>
      </c>
      <c r="G111" s="9">
        <v>2</v>
      </c>
    </row>
    <row r="112" spans="1:7" ht="12.75">
      <c r="A112" s="9">
        <v>5076124</v>
      </c>
      <c r="B112" s="9">
        <v>0</v>
      </c>
      <c r="C112" s="9">
        <v>1</v>
      </c>
      <c r="E112" s="9">
        <v>5076892</v>
      </c>
      <c r="F112" s="9">
        <v>0</v>
      </c>
      <c r="G112" s="9">
        <v>2</v>
      </c>
    </row>
    <row r="113" spans="1:7" ht="12.75">
      <c r="A113" s="9">
        <v>5076125</v>
      </c>
      <c r="B113" s="9">
        <v>1</v>
      </c>
      <c r="C113" s="9">
        <v>1</v>
      </c>
      <c r="E113" s="9">
        <v>5076952</v>
      </c>
      <c r="F113" s="9">
        <v>1</v>
      </c>
      <c r="G113" s="9">
        <v>2</v>
      </c>
    </row>
    <row r="114" spans="1:7" ht="12.75">
      <c r="A114" s="9">
        <v>5076126</v>
      </c>
      <c r="B114" s="9">
        <v>0</v>
      </c>
      <c r="C114" s="9">
        <v>1</v>
      </c>
      <c r="E114" s="9">
        <v>5076984</v>
      </c>
      <c r="F114" s="9">
        <v>0</v>
      </c>
      <c r="G114" s="9">
        <v>2</v>
      </c>
    </row>
    <row r="115" spans="1:7" ht="12.75">
      <c r="A115" s="9">
        <v>5076127</v>
      </c>
      <c r="B115" s="9">
        <v>0</v>
      </c>
      <c r="C115" s="9">
        <v>1</v>
      </c>
      <c r="E115" s="9">
        <v>5076985</v>
      </c>
      <c r="F115" s="9">
        <v>1</v>
      </c>
      <c r="G115" s="9">
        <v>2</v>
      </c>
    </row>
    <row r="116" spans="1:7" ht="12.75">
      <c r="A116" s="9">
        <v>5076129</v>
      </c>
      <c r="B116" s="9">
        <v>1</v>
      </c>
      <c r="C116" s="9">
        <v>1</v>
      </c>
      <c r="E116" s="9">
        <v>5076992</v>
      </c>
      <c r="F116" s="9">
        <v>0</v>
      </c>
      <c r="G116" s="9">
        <v>2</v>
      </c>
    </row>
    <row r="117" spans="1:7" ht="12.75">
      <c r="A117" s="9">
        <v>5076132</v>
      </c>
      <c r="B117" s="9">
        <v>0</v>
      </c>
      <c r="C117" s="9">
        <v>1</v>
      </c>
      <c r="E117" s="9">
        <v>5076993</v>
      </c>
      <c r="F117" s="9">
        <v>0</v>
      </c>
      <c r="G117" s="9">
        <v>2</v>
      </c>
    </row>
    <row r="118" spans="1:7" ht="12.75">
      <c r="A118" s="9">
        <v>5076166</v>
      </c>
      <c r="B118" s="9">
        <v>1</v>
      </c>
      <c r="C118" s="9">
        <v>1</v>
      </c>
      <c r="E118" s="9">
        <v>5077000</v>
      </c>
      <c r="F118" s="9">
        <v>0</v>
      </c>
      <c r="G118" s="9">
        <v>2</v>
      </c>
    </row>
    <row r="119" spans="1:7" ht="12.75">
      <c r="A119" s="9">
        <v>5076188</v>
      </c>
      <c r="B119" s="9">
        <v>0</v>
      </c>
      <c r="C119" s="9">
        <v>1</v>
      </c>
      <c r="E119" s="9">
        <v>5077020</v>
      </c>
      <c r="F119" s="9">
        <v>1</v>
      </c>
      <c r="G119" s="9">
        <v>2</v>
      </c>
    </row>
    <row r="120" spans="1:7" ht="12.75">
      <c r="A120" s="9">
        <v>5076192</v>
      </c>
      <c r="B120" s="9">
        <v>1</v>
      </c>
      <c r="C120" s="9">
        <v>1</v>
      </c>
      <c r="E120" s="9">
        <v>5077024</v>
      </c>
      <c r="F120" s="9">
        <v>0</v>
      </c>
      <c r="G120" s="9">
        <v>2</v>
      </c>
    </row>
    <row r="121" spans="1:7" ht="12.75">
      <c r="A121" s="9">
        <v>5076320</v>
      </c>
      <c r="B121" s="9">
        <v>0</v>
      </c>
      <c r="C121" s="9">
        <v>1</v>
      </c>
      <c r="E121" s="9">
        <v>5077025</v>
      </c>
      <c r="F121" s="9">
        <v>1</v>
      </c>
      <c r="G121" s="9">
        <v>2</v>
      </c>
    </row>
    <row r="122" spans="1:7" ht="12.75">
      <c r="A122" s="9">
        <v>5076336</v>
      </c>
      <c r="B122" s="9">
        <v>0</v>
      </c>
      <c r="C122" s="9">
        <v>1</v>
      </c>
      <c r="E122" s="9">
        <v>5077180</v>
      </c>
      <c r="F122" s="9">
        <v>1</v>
      </c>
      <c r="G122" s="9">
        <v>2</v>
      </c>
    </row>
    <row r="123" spans="1:7" ht="12.75">
      <c r="A123" s="9">
        <v>5076360</v>
      </c>
      <c r="B123" s="9">
        <v>0</v>
      </c>
      <c r="C123" s="9">
        <v>1</v>
      </c>
      <c r="E123" s="9">
        <v>5077184</v>
      </c>
      <c r="F123" s="9">
        <v>0</v>
      </c>
      <c r="G123" s="9">
        <v>2</v>
      </c>
    </row>
    <row r="124" spans="1:7" ht="12.75">
      <c r="A124" s="9">
        <v>5076396</v>
      </c>
      <c r="B124" s="9">
        <v>1</v>
      </c>
      <c r="C124" s="9">
        <v>1</v>
      </c>
      <c r="E124" s="9">
        <v>5077185</v>
      </c>
      <c r="F124" s="9">
        <v>0</v>
      </c>
      <c r="G124" s="9">
        <v>2</v>
      </c>
    </row>
    <row r="125" spans="1:7" ht="12.75">
      <c r="A125" s="9">
        <v>5076588</v>
      </c>
      <c r="B125" s="9">
        <v>0</v>
      </c>
      <c r="C125" s="9">
        <v>1</v>
      </c>
      <c r="E125" s="9">
        <v>5077241</v>
      </c>
      <c r="F125" s="9">
        <v>0</v>
      </c>
      <c r="G125" s="9">
        <v>2</v>
      </c>
    </row>
    <row r="126" spans="1:7" ht="12.75">
      <c r="A126" s="9">
        <v>5076592</v>
      </c>
      <c r="B126" s="9">
        <v>0</v>
      </c>
      <c r="C126" s="9">
        <v>1</v>
      </c>
      <c r="E126" s="9">
        <v>5077249</v>
      </c>
      <c r="F126" s="9">
        <v>1</v>
      </c>
      <c r="G126" s="9">
        <v>2</v>
      </c>
    </row>
    <row r="127" spans="1:7" ht="12.75">
      <c r="A127" s="9">
        <v>5076593</v>
      </c>
      <c r="B127" s="9">
        <v>0</v>
      </c>
      <c r="C127" s="9">
        <v>1</v>
      </c>
      <c r="E127" s="9">
        <v>5077260</v>
      </c>
      <c r="F127" s="9">
        <v>1</v>
      </c>
      <c r="G127" s="9">
        <v>2</v>
      </c>
    </row>
    <row r="128" spans="1:7" ht="12.75">
      <c r="A128" s="9">
        <v>5076594</v>
      </c>
      <c r="B128" s="9">
        <v>1</v>
      </c>
      <c r="C128" s="9">
        <v>1</v>
      </c>
      <c r="E128" s="9">
        <v>5077280</v>
      </c>
      <c r="F128" s="9">
        <v>0</v>
      </c>
      <c r="G128" s="9">
        <v>2</v>
      </c>
    </row>
    <row r="129" spans="1:7" ht="12.75">
      <c r="A129" s="9">
        <v>5076596</v>
      </c>
      <c r="B129" s="9">
        <v>0</v>
      </c>
      <c r="C129" s="9">
        <v>1</v>
      </c>
      <c r="E129" s="9">
        <v>5077285</v>
      </c>
      <c r="F129" s="9">
        <v>1</v>
      </c>
      <c r="G129" s="9">
        <v>2</v>
      </c>
    </row>
    <row r="130" spans="1:7" ht="12.75">
      <c r="A130" s="9">
        <v>5076600</v>
      </c>
      <c r="B130" s="9">
        <v>0</v>
      </c>
      <c r="C130" s="9">
        <v>1</v>
      </c>
      <c r="E130" s="9">
        <v>5077296</v>
      </c>
      <c r="F130" s="9">
        <v>0</v>
      </c>
      <c r="G130" s="9">
        <v>2</v>
      </c>
    </row>
    <row r="131" spans="1:7" ht="12.75">
      <c r="A131" s="9">
        <v>5076632</v>
      </c>
      <c r="B131" s="9">
        <v>0</v>
      </c>
      <c r="C131" s="9">
        <v>1</v>
      </c>
      <c r="E131" s="9">
        <v>5077497</v>
      </c>
      <c r="F131" s="9">
        <v>1</v>
      </c>
      <c r="G131" s="9">
        <v>2</v>
      </c>
    </row>
    <row r="132" spans="1:7" ht="12.75">
      <c r="A132" s="9">
        <v>5076644</v>
      </c>
      <c r="B132" s="9">
        <v>1</v>
      </c>
      <c r="C132" s="9">
        <v>1</v>
      </c>
      <c r="E132" s="9">
        <v>5077536</v>
      </c>
      <c r="F132" s="9">
        <v>0</v>
      </c>
      <c r="G132" s="9">
        <v>2</v>
      </c>
    </row>
    <row r="133" spans="1:7" ht="12.75">
      <c r="A133" s="9">
        <v>5076672</v>
      </c>
      <c r="B133" s="9">
        <v>0</v>
      </c>
      <c r="C133" s="9">
        <v>1</v>
      </c>
      <c r="E133" s="9">
        <v>5077565</v>
      </c>
      <c r="F133" s="9">
        <v>1</v>
      </c>
      <c r="G133" s="9">
        <v>2</v>
      </c>
    </row>
    <row r="134" spans="1:7" ht="12.75">
      <c r="A134" s="9">
        <v>5076673</v>
      </c>
      <c r="B134" s="9">
        <v>1</v>
      </c>
      <c r="C134" s="9">
        <v>1</v>
      </c>
      <c r="E134" s="9">
        <v>5077567</v>
      </c>
      <c r="F134" s="9">
        <v>0</v>
      </c>
      <c r="G134" s="9">
        <v>2</v>
      </c>
    </row>
    <row r="135" spans="1:7" ht="12.75">
      <c r="A135" s="9">
        <v>5076748</v>
      </c>
      <c r="B135" s="9">
        <v>1</v>
      </c>
      <c r="C135" s="9">
        <v>1</v>
      </c>
      <c r="E135" s="9">
        <v>5077568</v>
      </c>
      <c r="F135" s="9">
        <v>0</v>
      </c>
      <c r="G135" s="9">
        <v>2</v>
      </c>
    </row>
    <row r="136" spans="1:7" ht="12.75">
      <c r="A136" s="9">
        <v>5076760</v>
      </c>
      <c r="B136" s="9">
        <v>0</v>
      </c>
      <c r="C136" s="9">
        <v>1</v>
      </c>
      <c r="E136" s="9">
        <v>5077577</v>
      </c>
      <c r="F136" s="9">
        <v>0</v>
      </c>
      <c r="G136" s="9">
        <v>2</v>
      </c>
    </row>
    <row r="137" spans="1:7" ht="12.75">
      <c r="A137" s="9">
        <v>5076893</v>
      </c>
      <c r="B137" s="9">
        <v>1</v>
      </c>
      <c r="C137" s="9">
        <v>1</v>
      </c>
      <c r="E137" s="9">
        <v>5077708</v>
      </c>
      <c r="F137" s="9">
        <v>1</v>
      </c>
      <c r="G137" s="9">
        <v>2</v>
      </c>
    </row>
    <row r="138" spans="1:7" ht="12.75">
      <c r="A138" s="9">
        <v>5076896</v>
      </c>
      <c r="B138" s="9">
        <v>0</v>
      </c>
      <c r="C138" s="9">
        <v>1</v>
      </c>
      <c r="E138" s="9">
        <v>5077977</v>
      </c>
      <c r="F138" s="9">
        <v>1</v>
      </c>
      <c r="G138" s="9">
        <v>2</v>
      </c>
    </row>
    <row r="139" spans="1:7" ht="12.75">
      <c r="A139" s="9">
        <v>5076968</v>
      </c>
      <c r="B139" s="9">
        <v>0</v>
      </c>
      <c r="C139" s="9">
        <v>1</v>
      </c>
      <c r="E139" s="9">
        <v>5078016</v>
      </c>
      <c r="F139" s="9">
        <v>0</v>
      </c>
      <c r="G139" s="9">
        <v>2</v>
      </c>
    </row>
    <row r="140" spans="1:7" ht="12.75">
      <c r="A140" s="9">
        <v>5076972</v>
      </c>
      <c r="B140" s="9">
        <v>0</v>
      </c>
      <c r="C140" s="9">
        <v>1</v>
      </c>
      <c r="E140" s="9">
        <v>5078017</v>
      </c>
      <c r="F140" s="9">
        <v>0</v>
      </c>
      <c r="G140" s="9">
        <v>2</v>
      </c>
    </row>
    <row r="141" spans="1:7" ht="12.75">
      <c r="A141" s="9">
        <v>5076973</v>
      </c>
      <c r="B141" s="9">
        <v>0</v>
      </c>
      <c r="C141" s="9">
        <v>1</v>
      </c>
      <c r="E141" s="9">
        <v>5078081</v>
      </c>
      <c r="F141" s="9">
        <v>0</v>
      </c>
      <c r="G141" s="9">
        <v>2</v>
      </c>
    </row>
    <row r="142" spans="1:7" ht="12.75">
      <c r="A142" s="9">
        <v>5076976</v>
      </c>
      <c r="B142" s="9">
        <v>0</v>
      </c>
      <c r="C142" s="9">
        <v>1</v>
      </c>
      <c r="E142" s="9">
        <v>5078082</v>
      </c>
      <c r="F142" s="9">
        <v>0</v>
      </c>
      <c r="G142" s="9">
        <v>2</v>
      </c>
    </row>
    <row r="143" spans="1:7" ht="12.75">
      <c r="A143" s="9">
        <v>5077016</v>
      </c>
      <c r="B143" s="9">
        <v>1</v>
      </c>
      <c r="C143" s="9">
        <v>1</v>
      </c>
      <c r="E143" s="9">
        <v>5078136</v>
      </c>
      <c r="F143" s="9">
        <v>1</v>
      </c>
      <c r="G143" s="9">
        <v>2</v>
      </c>
    </row>
    <row r="144" spans="1:7" ht="12.75">
      <c r="A144" s="9">
        <v>5077040</v>
      </c>
      <c r="B144" s="9">
        <v>1</v>
      </c>
      <c r="C144" s="9">
        <v>1</v>
      </c>
      <c r="E144" s="9">
        <v>5078144</v>
      </c>
      <c r="F144" s="9">
        <v>0</v>
      </c>
      <c r="G144" s="9">
        <v>2</v>
      </c>
    </row>
    <row r="145" spans="1:7" ht="12.75">
      <c r="A145" s="9">
        <v>5077041</v>
      </c>
      <c r="B145" s="9">
        <v>1</v>
      </c>
      <c r="C145" s="9">
        <v>1</v>
      </c>
      <c r="E145" s="9">
        <v>5078437</v>
      </c>
      <c r="F145" s="9">
        <v>1</v>
      </c>
      <c r="G145" s="9">
        <v>2</v>
      </c>
    </row>
    <row r="146" spans="1:7" ht="12.75">
      <c r="A146" s="9">
        <v>5077044</v>
      </c>
      <c r="B146" s="9">
        <v>0</v>
      </c>
      <c r="C146" s="9">
        <v>1</v>
      </c>
      <c r="E146" s="9">
        <v>5078592</v>
      </c>
      <c r="F146" s="9">
        <v>1</v>
      </c>
      <c r="G146" s="9">
        <v>2</v>
      </c>
    </row>
    <row r="147" spans="1:7" ht="12.75">
      <c r="A147" s="9">
        <v>5077048</v>
      </c>
      <c r="B147" s="9">
        <v>0</v>
      </c>
      <c r="C147" s="9">
        <v>1</v>
      </c>
      <c r="E147" s="9">
        <v>5078600</v>
      </c>
      <c r="F147" s="9">
        <v>0</v>
      </c>
      <c r="G147" s="9">
        <v>2</v>
      </c>
    </row>
    <row r="148" spans="1:7" ht="12.75">
      <c r="A148" s="9">
        <v>5077068</v>
      </c>
      <c r="B148" s="9">
        <v>0</v>
      </c>
      <c r="C148" s="9">
        <v>1</v>
      </c>
      <c r="E148" s="9">
        <v>5078712</v>
      </c>
      <c r="F148" s="9">
        <v>1</v>
      </c>
      <c r="G148" s="9">
        <v>2</v>
      </c>
    </row>
    <row r="149" spans="1:7" ht="12.75">
      <c r="A149" s="9">
        <v>5077072</v>
      </c>
      <c r="B149" s="9">
        <v>0</v>
      </c>
      <c r="C149" s="9">
        <v>1</v>
      </c>
      <c r="E149" s="9">
        <v>5078740</v>
      </c>
      <c r="F149" s="9">
        <v>1</v>
      </c>
      <c r="G149" s="9">
        <v>2</v>
      </c>
    </row>
    <row r="150" spans="1:7" ht="12.75">
      <c r="A150" s="9">
        <v>5077080</v>
      </c>
      <c r="B150" s="9">
        <v>0</v>
      </c>
      <c r="C150" s="9">
        <v>1</v>
      </c>
      <c r="E150" s="9">
        <v>5078744</v>
      </c>
      <c r="F150" s="9">
        <v>0</v>
      </c>
      <c r="G150" s="9">
        <v>2</v>
      </c>
    </row>
    <row r="151" spans="1:7" ht="12.75">
      <c r="A151" s="9">
        <v>5077100</v>
      </c>
      <c r="B151" s="9">
        <v>0</v>
      </c>
      <c r="C151" s="9">
        <v>1</v>
      </c>
      <c r="E151" s="9">
        <v>5078748</v>
      </c>
      <c r="F151" s="9">
        <v>1</v>
      </c>
      <c r="G151" s="9">
        <v>2</v>
      </c>
    </row>
    <row r="152" spans="1:7" ht="12.75">
      <c r="A152" s="9">
        <v>5077128</v>
      </c>
      <c r="B152" s="9">
        <v>1</v>
      </c>
      <c r="C152" s="9">
        <v>1</v>
      </c>
      <c r="E152" s="9">
        <v>5078752</v>
      </c>
      <c r="F152" s="9">
        <v>0</v>
      </c>
      <c r="G152" s="9">
        <v>2</v>
      </c>
    </row>
    <row r="153" spans="1:7" ht="12.75">
      <c r="A153" s="9">
        <v>5077132</v>
      </c>
      <c r="B153" s="9">
        <v>0</v>
      </c>
      <c r="C153" s="9">
        <v>1</v>
      </c>
      <c r="E153" s="9">
        <v>5078753</v>
      </c>
      <c r="F153" s="9">
        <v>0</v>
      </c>
      <c r="G153" s="9">
        <v>2</v>
      </c>
    </row>
    <row r="154" spans="1:7" ht="12.75">
      <c r="A154" s="9">
        <v>5077152</v>
      </c>
      <c r="B154" s="9">
        <v>0</v>
      </c>
      <c r="C154" s="9">
        <v>1</v>
      </c>
      <c r="E154" s="9">
        <v>5078809</v>
      </c>
      <c r="F154" s="9">
        <v>0</v>
      </c>
      <c r="G154" s="9">
        <v>2</v>
      </c>
    </row>
    <row r="155" spans="1:7" ht="12.75">
      <c r="A155" s="9">
        <v>5077156</v>
      </c>
      <c r="B155" s="9">
        <v>1</v>
      </c>
      <c r="C155" s="9">
        <v>1</v>
      </c>
      <c r="E155" s="9">
        <v>5078840</v>
      </c>
      <c r="F155" s="9">
        <v>1</v>
      </c>
      <c r="G155" s="9">
        <v>2</v>
      </c>
    </row>
    <row r="156" spans="1:7" ht="12.75">
      <c r="A156" s="9">
        <v>5077168</v>
      </c>
      <c r="B156" s="9">
        <v>0</v>
      </c>
      <c r="C156" s="9">
        <v>1</v>
      </c>
      <c r="E156" s="9">
        <v>5078860</v>
      </c>
      <c r="F156" s="9">
        <v>0</v>
      </c>
      <c r="G156" s="9">
        <v>2</v>
      </c>
    </row>
    <row r="157" spans="1:7" ht="12.75">
      <c r="A157" s="9">
        <v>5077188</v>
      </c>
      <c r="B157" s="9">
        <v>0</v>
      </c>
      <c r="C157" s="9">
        <v>1</v>
      </c>
      <c r="E157" s="9">
        <v>5078887</v>
      </c>
      <c r="F157" s="9">
        <v>0</v>
      </c>
      <c r="G157" s="9">
        <v>2</v>
      </c>
    </row>
    <row r="158" spans="1:7" ht="12.75">
      <c r="A158" s="9">
        <v>5077196</v>
      </c>
      <c r="B158" s="9">
        <v>1</v>
      </c>
      <c r="C158" s="9">
        <v>1</v>
      </c>
      <c r="E158" s="9">
        <v>5078888</v>
      </c>
      <c r="F158" s="9">
        <v>1</v>
      </c>
      <c r="G158" s="9">
        <v>2</v>
      </c>
    </row>
    <row r="159" spans="1:7" ht="12.75">
      <c r="A159" s="9">
        <v>5077212</v>
      </c>
      <c r="B159" s="9">
        <v>1</v>
      </c>
      <c r="C159" s="9">
        <v>1</v>
      </c>
      <c r="E159" s="9">
        <v>5079121</v>
      </c>
      <c r="F159" s="9">
        <v>0</v>
      </c>
      <c r="G159" s="9">
        <v>2</v>
      </c>
    </row>
    <row r="160" spans="1:7" ht="12.75">
      <c r="A160" s="9">
        <v>5077216</v>
      </c>
      <c r="B160" s="9">
        <v>0</v>
      </c>
      <c r="C160" s="9">
        <v>1</v>
      </c>
      <c r="E160" s="9">
        <v>5079128</v>
      </c>
      <c r="F160" s="9">
        <v>0</v>
      </c>
      <c r="G160" s="9">
        <v>2</v>
      </c>
    </row>
    <row r="161" spans="1:7" ht="12.75">
      <c r="A161" s="9">
        <v>5077232</v>
      </c>
      <c r="B161" s="9">
        <v>0</v>
      </c>
      <c r="C161" s="9">
        <v>1</v>
      </c>
      <c r="E161" s="9">
        <v>5079156</v>
      </c>
      <c r="F161" s="9">
        <v>0</v>
      </c>
      <c r="G161" s="9">
        <v>2</v>
      </c>
    </row>
    <row r="162" spans="1:3" ht="12.75">
      <c r="A162" s="9">
        <v>5077236</v>
      </c>
      <c r="B162" s="9">
        <v>0</v>
      </c>
      <c r="C162" s="9">
        <v>1</v>
      </c>
    </row>
    <row r="163" spans="1:3" ht="12.75">
      <c r="A163" s="9">
        <v>5077237</v>
      </c>
      <c r="B163" s="9">
        <v>0</v>
      </c>
      <c r="C163" s="9">
        <v>1</v>
      </c>
    </row>
    <row r="164" spans="1:3" ht="12.75">
      <c r="A164" s="9">
        <v>5077240</v>
      </c>
      <c r="B164" s="9">
        <v>0</v>
      </c>
      <c r="C164" s="9">
        <v>1</v>
      </c>
    </row>
    <row r="165" spans="1:3" ht="12.75">
      <c r="A165" s="9">
        <v>5077242</v>
      </c>
      <c r="B165" s="9">
        <v>1</v>
      </c>
      <c r="C165" s="9">
        <v>1</v>
      </c>
    </row>
    <row r="166" spans="1:3" ht="12.75">
      <c r="A166" s="9">
        <v>5077248</v>
      </c>
      <c r="B166" s="9">
        <v>0</v>
      </c>
      <c r="C166" s="9">
        <v>1</v>
      </c>
    </row>
    <row r="167" spans="1:3" ht="12.75">
      <c r="A167" s="9">
        <v>5077252</v>
      </c>
      <c r="B167" s="9">
        <v>0</v>
      </c>
      <c r="C167" s="9">
        <v>1</v>
      </c>
    </row>
    <row r="168" spans="1:3" ht="12.75">
      <c r="A168" s="9">
        <v>5077253</v>
      </c>
      <c r="B168" s="9">
        <v>1</v>
      </c>
      <c r="C168" s="9">
        <v>1</v>
      </c>
    </row>
    <row r="169" spans="1:3" ht="12.75">
      <c r="A169" s="9">
        <v>5077256</v>
      </c>
      <c r="B169" s="9">
        <v>0</v>
      </c>
      <c r="C169" s="9">
        <v>1</v>
      </c>
    </row>
    <row r="170" spans="1:3" ht="12.75">
      <c r="A170" s="9">
        <v>5077264</v>
      </c>
      <c r="B170" s="9">
        <v>1</v>
      </c>
      <c r="C170" s="9">
        <v>1</v>
      </c>
    </row>
    <row r="171" spans="1:3" ht="12.75">
      <c r="A171" s="9">
        <v>5077284</v>
      </c>
      <c r="B171" s="9">
        <v>1</v>
      </c>
      <c r="C171" s="9">
        <v>1</v>
      </c>
    </row>
    <row r="172" spans="1:3" ht="12.75">
      <c r="A172" s="9">
        <v>5077292</v>
      </c>
      <c r="B172" s="9">
        <v>0</v>
      </c>
      <c r="C172" s="9">
        <v>1</v>
      </c>
    </row>
    <row r="173" spans="1:3" ht="12.75">
      <c r="A173" s="9">
        <v>5077407</v>
      </c>
      <c r="B173" s="9">
        <v>0</v>
      </c>
      <c r="C173" s="9">
        <v>1</v>
      </c>
    </row>
    <row r="174" spans="1:3" ht="12.75">
      <c r="A174" s="9">
        <v>5077408</v>
      </c>
      <c r="B174" s="9">
        <v>1</v>
      </c>
      <c r="C174" s="9">
        <v>1</v>
      </c>
    </row>
    <row r="175" spans="1:3" ht="12.75">
      <c r="A175" s="9">
        <v>5077409</v>
      </c>
      <c r="B175" s="9">
        <v>1</v>
      </c>
      <c r="C175" s="9">
        <v>1</v>
      </c>
    </row>
    <row r="176" spans="1:3" ht="12.75">
      <c r="A176" s="9">
        <v>5077412</v>
      </c>
      <c r="B176" s="9">
        <v>0</v>
      </c>
      <c r="C176" s="9">
        <v>1</v>
      </c>
    </row>
    <row r="177" spans="1:3" ht="12.75">
      <c r="A177" s="9">
        <v>5077413</v>
      </c>
      <c r="B177" s="9">
        <v>0</v>
      </c>
      <c r="C177" s="9">
        <v>1</v>
      </c>
    </row>
    <row r="178" spans="1:3" ht="12.75">
      <c r="A178" s="9">
        <v>5077414</v>
      </c>
      <c r="B178" s="9">
        <v>1</v>
      </c>
      <c r="C178" s="9">
        <v>1</v>
      </c>
    </row>
    <row r="179" spans="1:3" ht="12.75">
      <c r="A179" s="9">
        <v>5077416</v>
      </c>
      <c r="B179" s="9">
        <v>0</v>
      </c>
      <c r="C179" s="9">
        <v>1</v>
      </c>
    </row>
    <row r="180" spans="1:3" ht="12.75">
      <c r="A180" s="9">
        <v>5077417</v>
      </c>
      <c r="B180" s="9">
        <v>0</v>
      </c>
      <c r="C180" s="9">
        <v>1</v>
      </c>
    </row>
    <row r="181" spans="1:3" ht="12.75">
      <c r="A181" s="9">
        <v>5077422</v>
      </c>
      <c r="B181" s="9">
        <v>1</v>
      </c>
      <c r="C181" s="9">
        <v>1</v>
      </c>
    </row>
    <row r="182" spans="1:3" ht="12.75">
      <c r="A182" s="9">
        <v>5077424</v>
      </c>
      <c r="B182" s="9">
        <v>0</v>
      </c>
      <c r="C182" s="9">
        <v>1</v>
      </c>
    </row>
    <row r="183" spans="1:3" ht="12.75">
      <c r="A183" s="9">
        <v>5077425</v>
      </c>
      <c r="B183" s="9">
        <v>0</v>
      </c>
      <c r="C183" s="9">
        <v>1</v>
      </c>
    </row>
    <row r="184" spans="1:3" ht="12.75">
      <c r="A184" s="9">
        <v>5077428</v>
      </c>
      <c r="B184" s="9">
        <v>0</v>
      </c>
      <c r="C184" s="9">
        <v>1</v>
      </c>
    </row>
    <row r="185" spans="1:3" ht="12.75">
      <c r="A185" s="9">
        <v>5077444</v>
      </c>
      <c r="B185" s="9">
        <v>0</v>
      </c>
      <c r="C185" s="9">
        <v>1</v>
      </c>
    </row>
    <row r="186" spans="1:3" ht="12.75">
      <c r="A186" s="9">
        <v>5077448</v>
      </c>
      <c r="B186" s="9">
        <v>0</v>
      </c>
      <c r="C186" s="9">
        <v>1</v>
      </c>
    </row>
    <row r="187" spans="1:3" ht="12.75">
      <c r="A187" s="9">
        <v>5077456</v>
      </c>
      <c r="B187" s="9">
        <v>0</v>
      </c>
      <c r="C187" s="9">
        <v>1</v>
      </c>
    </row>
    <row r="188" spans="1:3" ht="12.75">
      <c r="A188" s="9">
        <v>5077472</v>
      </c>
      <c r="B188" s="9">
        <v>1</v>
      </c>
      <c r="C188" s="9">
        <v>1</v>
      </c>
    </row>
    <row r="189" spans="1:3" ht="12.75">
      <c r="A189" s="9">
        <v>5077496</v>
      </c>
      <c r="B189" s="9">
        <v>1</v>
      </c>
      <c r="C189" s="9">
        <v>1</v>
      </c>
    </row>
    <row r="190" spans="1:3" ht="12.75">
      <c r="A190" s="9">
        <v>5077500</v>
      </c>
      <c r="B190" s="9">
        <v>1</v>
      </c>
      <c r="C190" s="9">
        <v>1</v>
      </c>
    </row>
    <row r="191" spans="1:3" ht="12.75">
      <c r="A191" s="9">
        <v>5077528</v>
      </c>
      <c r="B191" s="9">
        <v>0</v>
      </c>
      <c r="C191" s="9">
        <v>1</v>
      </c>
    </row>
    <row r="192" spans="1:3" ht="12.75">
      <c r="A192" s="9">
        <v>5077529</v>
      </c>
      <c r="B192" s="9">
        <v>0</v>
      </c>
      <c r="C192" s="9">
        <v>1</v>
      </c>
    </row>
    <row r="193" spans="1:3" ht="12.75">
      <c r="A193" s="9">
        <v>5077540</v>
      </c>
      <c r="B193" s="9">
        <v>0</v>
      </c>
      <c r="C193" s="9">
        <v>1</v>
      </c>
    </row>
    <row r="194" spans="1:3" ht="12.75">
      <c r="A194" s="9">
        <v>5077544</v>
      </c>
      <c r="B194" s="9">
        <v>0</v>
      </c>
      <c r="C194" s="9">
        <v>1</v>
      </c>
    </row>
    <row r="195" spans="1:3" ht="12.75">
      <c r="A195" s="9">
        <v>5077552</v>
      </c>
      <c r="B195" s="9">
        <v>1</v>
      </c>
      <c r="C195" s="9">
        <v>1</v>
      </c>
    </row>
    <row r="196" spans="1:3" ht="12.75">
      <c r="A196" s="9">
        <v>5077564</v>
      </c>
      <c r="B196" s="9">
        <v>1</v>
      </c>
      <c r="C196" s="9">
        <v>1</v>
      </c>
    </row>
    <row r="197" spans="1:3" ht="12.75">
      <c r="A197" s="9">
        <v>5077569</v>
      </c>
      <c r="B197" s="9">
        <v>1</v>
      </c>
      <c r="C197" s="9">
        <v>1</v>
      </c>
    </row>
    <row r="198" spans="1:3" ht="12.75">
      <c r="A198" s="9">
        <v>5077576</v>
      </c>
      <c r="B198" s="9">
        <v>0</v>
      </c>
      <c r="C198" s="9">
        <v>1</v>
      </c>
    </row>
    <row r="199" spans="1:3" ht="12.75">
      <c r="A199" s="9">
        <v>5077578</v>
      </c>
      <c r="B199" s="9">
        <v>1</v>
      </c>
      <c r="C199" s="9">
        <v>1</v>
      </c>
    </row>
    <row r="200" spans="1:3" ht="12.75">
      <c r="A200" s="9">
        <v>5077584</v>
      </c>
      <c r="B200" s="9">
        <v>1</v>
      </c>
      <c r="C200" s="9">
        <v>1</v>
      </c>
    </row>
    <row r="201" spans="1:3" ht="12.75">
      <c r="A201" s="9">
        <v>5077600</v>
      </c>
      <c r="B201" s="9">
        <v>0</v>
      </c>
      <c r="C201" s="9">
        <v>1</v>
      </c>
    </row>
    <row r="202" spans="1:3" ht="12.75">
      <c r="A202" s="9">
        <v>5077601</v>
      </c>
      <c r="B202" s="9">
        <v>1</v>
      </c>
      <c r="C202" s="9">
        <v>1</v>
      </c>
    </row>
    <row r="203" spans="1:3" ht="12.75">
      <c r="A203" s="9">
        <v>5077680</v>
      </c>
      <c r="B203" s="9">
        <v>1</v>
      </c>
      <c r="C203" s="9">
        <v>1</v>
      </c>
    </row>
    <row r="204" spans="1:3" ht="12.75">
      <c r="A204" s="9">
        <v>5077764</v>
      </c>
      <c r="B204" s="9">
        <v>1</v>
      </c>
      <c r="C204" s="9">
        <v>1</v>
      </c>
    </row>
    <row r="205" spans="1:3" ht="12.75">
      <c r="A205" s="9">
        <v>5077854</v>
      </c>
      <c r="B205" s="9">
        <v>1</v>
      </c>
      <c r="C205" s="9">
        <v>1</v>
      </c>
    </row>
    <row r="206" spans="1:3" ht="12.75">
      <c r="A206" s="9">
        <v>5077900</v>
      </c>
      <c r="B206" s="9">
        <v>1</v>
      </c>
      <c r="C206" s="9">
        <v>1</v>
      </c>
    </row>
    <row r="207" spans="1:3" ht="12.75">
      <c r="A207" s="9">
        <v>5077932</v>
      </c>
      <c r="B207" s="9">
        <v>0</v>
      </c>
      <c r="C207" s="9">
        <v>1</v>
      </c>
    </row>
    <row r="208" spans="1:3" ht="12.75">
      <c r="A208" s="9">
        <v>5077935</v>
      </c>
      <c r="B208" s="9">
        <v>0</v>
      </c>
      <c r="C208" s="9">
        <v>1</v>
      </c>
    </row>
    <row r="209" spans="1:3" ht="12.75">
      <c r="A209" s="9">
        <v>5077936</v>
      </c>
      <c r="B209" s="9">
        <v>0</v>
      </c>
      <c r="C209" s="9">
        <v>1</v>
      </c>
    </row>
    <row r="210" spans="1:3" ht="12.75">
      <c r="A210" s="9">
        <v>5077937</v>
      </c>
      <c r="B210" s="9">
        <v>1</v>
      </c>
      <c r="C210" s="9">
        <v>1</v>
      </c>
    </row>
    <row r="211" spans="1:3" ht="12.75">
      <c r="A211" s="9">
        <v>5077948</v>
      </c>
      <c r="B211" s="9">
        <v>1</v>
      </c>
      <c r="C211" s="9">
        <v>1</v>
      </c>
    </row>
    <row r="212" spans="1:3" ht="12.75">
      <c r="A212" s="9">
        <v>5077956</v>
      </c>
      <c r="B212" s="9">
        <v>1</v>
      </c>
      <c r="C212" s="9">
        <v>1</v>
      </c>
    </row>
    <row r="213" spans="1:3" ht="12.75">
      <c r="A213" s="9">
        <v>5077960</v>
      </c>
      <c r="B213" s="9">
        <v>0</v>
      </c>
      <c r="C213" s="9">
        <v>1</v>
      </c>
    </row>
    <row r="214" spans="1:3" ht="12.75">
      <c r="A214" s="9">
        <v>5077968</v>
      </c>
      <c r="B214" s="9">
        <v>0</v>
      </c>
      <c r="C214" s="9">
        <v>1</v>
      </c>
    </row>
    <row r="215" spans="1:3" ht="12.75">
      <c r="A215" s="9">
        <v>5077969</v>
      </c>
      <c r="B215" s="9">
        <v>1</v>
      </c>
      <c r="C215" s="9">
        <v>1</v>
      </c>
    </row>
    <row r="216" spans="1:3" ht="12.75">
      <c r="A216" s="9">
        <v>5077972</v>
      </c>
      <c r="B216" s="9">
        <v>1</v>
      </c>
      <c r="C216" s="9">
        <v>1</v>
      </c>
    </row>
    <row r="217" spans="1:3" ht="12.75">
      <c r="A217" s="9">
        <v>5077976</v>
      </c>
      <c r="B217" s="9">
        <v>1</v>
      </c>
      <c r="C217" s="9">
        <v>1</v>
      </c>
    </row>
    <row r="218" spans="1:3" ht="12.75">
      <c r="A218" s="9">
        <v>5078032</v>
      </c>
      <c r="B218" s="9">
        <v>0</v>
      </c>
      <c r="C218" s="9">
        <v>1</v>
      </c>
    </row>
    <row r="219" spans="1:3" ht="12.75">
      <c r="A219" s="9">
        <v>5078047</v>
      </c>
      <c r="B219" s="9">
        <v>1</v>
      </c>
      <c r="C219" s="9">
        <v>1</v>
      </c>
    </row>
    <row r="220" spans="1:3" ht="12.75">
      <c r="A220" s="9">
        <v>5078048</v>
      </c>
      <c r="B220" s="9">
        <v>1</v>
      </c>
      <c r="C220" s="9">
        <v>1</v>
      </c>
    </row>
    <row r="221" spans="1:3" ht="12.75">
      <c r="A221" s="9">
        <v>5078056</v>
      </c>
      <c r="B221" s="9">
        <v>0</v>
      </c>
      <c r="C221" s="9">
        <v>1</v>
      </c>
    </row>
    <row r="222" spans="1:3" ht="12.75">
      <c r="A222" s="9">
        <v>5078057</v>
      </c>
      <c r="B222" s="9">
        <v>0</v>
      </c>
      <c r="C222" s="9">
        <v>1</v>
      </c>
    </row>
    <row r="223" spans="1:3" ht="12.75">
      <c r="A223" s="9">
        <v>5078058</v>
      </c>
      <c r="B223" s="9">
        <v>1</v>
      </c>
      <c r="C223" s="9">
        <v>1</v>
      </c>
    </row>
    <row r="224" spans="1:3" ht="12.75">
      <c r="A224" s="9">
        <v>5078060</v>
      </c>
      <c r="B224" s="9">
        <v>0</v>
      </c>
      <c r="C224" s="9">
        <v>1</v>
      </c>
    </row>
    <row r="225" spans="1:3" ht="12.75">
      <c r="A225" s="9">
        <v>5078064</v>
      </c>
      <c r="B225" s="9">
        <v>0</v>
      </c>
      <c r="C225" s="9">
        <v>1</v>
      </c>
    </row>
    <row r="226" spans="1:3" ht="12.75">
      <c r="A226" s="9">
        <v>5078065</v>
      </c>
      <c r="B226" s="9">
        <v>1</v>
      </c>
      <c r="C226" s="9">
        <v>1</v>
      </c>
    </row>
    <row r="227" spans="1:3" ht="12.75">
      <c r="A227" s="9">
        <v>5078072</v>
      </c>
      <c r="B227" s="9">
        <v>0</v>
      </c>
      <c r="C227" s="9">
        <v>1</v>
      </c>
    </row>
    <row r="228" spans="1:3" ht="12.75">
      <c r="A228" s="9">
        <v>5078076</v>
      </c>
      <c r="B228" s="9">
        <v>1</v>
      </c>
      <c r="C228" s="9">
        <v>1</v>
      </c>
    </row>
    <row r="229" spans="1:3" ht="12.75">
      <c r="A229" s="9">
        <v>5078080</v>
      </c>
      <c r="B229" s="9">
        <v>0</v>
      </c>
      <c r="C229" s="9">
        <v>1</v>
      </c>
    </row>
    <row r="230" spans="1:3" ht="12.75">
      <c r="A230" s="9">
        <v>5078083</v>
      </c>
      <c r="B230" s="9">
        <v>1</v>
      </c>
      <c r="C230" s="9">
        <v>1</v>
      </c>
    </row>
    <row r="231" spans="1:3" ht="12.75">
      <c r="A231" s="9">
        <v>5078084</v>
      </c>
      <c r="B231" s="9">
        <v>0</v>
      </c>
      <c r="C231" s="9">
        <v>1</v>
      </c>
    </row>
    <row r="232" spans="1:3" ht="12.75">
      <c r="A232" s="9">
        <v>5078092</v>
      </c>
      <c r="B232" s="9">
        <v>0</v>
      </c>
      <c r="C232" s="9">
        <v>1</v>
      </c>
    </row>
    <row r="233" spans="1:3" ht="12.75">
      <c r="A233" s="9">
        <v>5078093</v>
      </c>
      <c r="B233" s="9">
        <v>0</v>
      </c>
      <c r="C233" s="9">
        <v>1</v>
      </c>
    </row>
    <row r="234" spans="1:3" ht="12.75">
      <c r="A234" s="9">
        <v>5078096</v>
      </c>
      <c r="B234" s="9">
        <v>0</v>
      </c>
      <c r="C234" s="9">
        <v>1</v>
      </c>
    </row>
    <row r="235" spans="1:3" ht="12.75">
      <c r="A235" s="9">
        <v>5078097</v>
      </c>
      <c r="B235" s="9">
        <v>1</v>
      </c>
      <c r="C235" s="9">
        <v>1</v>
      </c>
    </row>
    <row r="236" spans="1:3" ht="12.75">
      <c r="A236" s="9">
        <v>5078264</v>
      </c>
      <c r="B236" s="9">
        <v>0</v>
      </c>
      <c r="C236" s="9">
        <v>1</v>
      </c>
    </row>
    <row r="237" spans="1:3" ht="12.75">
      <c r="A237" s="9">
        <v>5078436</v>
      </c>
      <c r="B237" s="9">
        <v>0</v>
      </c>
      <c r="C237" s="9">
        <v>1</v>
      </c>
    </row>
    <row r="238" spans="1:3" ht="12.75">
      <c r="A238" s="9">
        <v>5078460</v>
      </c>
      <c r="B238" s="9">
        <v>1</v>
      </c>
      <c r="C238" s="9">
        <v>1</v>
      </c>
    </row>
    <row r="239" spans="1:3" ht="12.75">
      <c r="A239" s="9">
        <v>5078464</v>
      </c>
      <c r="B239" s="9">
        <v>0</v>
      </c>
      <c r="C239" s="9">
        <v>1</v>
      </c>
    </row>
    <row r="240" spans="1:3" ht="12.75">
      <c r="A240" s="9">
        <v>5078465</v>
      </c>
      <c r="B240" s="9">
        <v>1</v>
      </c>
      <c r="C240" s="9">
        <v>1</v>
      </c>
    </row>
    <row r="241" spans="1:3" ht="12.75">
      <c r="A241" s="9">
        <v>5078504</v>
      </c>
      <c r="B241" s="9">
        <v>0</v>
      </c>
      <c r="C241" s="9">
        <v>1</v>
      </c>
    </row>
    <row r="242" spans="1:3" ht="12.75">
      <c r="A242" s="9">
        <v>5078505</v>
      </c>
      <c r="B242" s="9">
        <v>0</v>
      </c>
      <c r="C242" s="9">
        <v>1</v>
      </c>
    </row>
    <row r="243" spans="1:3" ht="12.75">
      <c r="A243" s="9">
        <v>5078528</v>
      </c>
      <c r="B243" s="9">
        <v>0</v>
      </c>
      <c r="C243" s="9">
        <v>1</v>
      </c>
    </row>
    <row r="244" spans="1:3" ht="12.75">
      <c r="A244" s="9">
        <v>5078556</v>
      </c>
      <c r="B244" s="9">
        <v>1</v>
      </c>
      <c r="C244" s="9">
        <v>1</v>
      </c>
    </row>
    <row r="245" spans="1:3" ht="12.75">
      <c r="A245" s="9">
        <v>5078580</v>
      </c>
      <c r="B245" s="9">
        <v>0</v>
      </c>
      <c r="C245" s="9">
        <v>1</v>
      </c>
    </row>
    <row r="246" spans="1:3" ht="12.75">
      <c r="A246" s="9">
        <v>5078608</v>
      </c>
      <c r="B246" s="9">
        <v>1</v>
      </c>
      <c r="C246" s="9">
        <v>1</v>
      </c>
    </row>
    <row r="247" spans="1:3" ht="12.75">
      <c r="A247" s="9">
        <v>5078612</v>
      </c>
      <c r="B247" s="9">
        <v>0</v>
      </c>
      <c r="C247" s="9">
        <v>1</v>
      </c>
    </row>
    <row r="248" spans="1:3" ht="12.75">
      <c r="A248" s="9">
        <v>5078620</v>
      </c>
      <c r="B248" s="9">
        <v>0</v>
      </c>
      <c r="C248" s="9">
        <v>1</v>
      </c>
    </row>
    <row r="249" spans="1:3" ht="12.75">
      <c r="A249" s="9">
        <v>5078624</v>
      </c>
      <c r="B249" s="9">
        <v>0</v>
      </c>
      <c r="C249" s="9">
        <v>1</v>
      </c>
    </row>
    <row r="250" spans="1:3" ht="12.75">
      <c r="A250" s="9">
        <v>5078640</v>
      </c>
      <c r="B250" s="9">
        <v>0</v>
      </c>
      <c r="C250" s="9">
        <v>1</v>
      </c>
    </row>
    <row r="251" spans="1:3" ht="12.75">
      <c r="A251" s="9">
        <v>5078756</v>
      </c>
      <c r="B251" s="9">
        <v>0</v>
      </c>
      <c r="C251" s="9">
        <v>1</v>
      </c>
    </row>
    <row r="252" spans="1:3" ht="12.75">
      <c r="A252" s="9">
        <v>5078768</v>
      </c>
      <c r="B252" s="9">
        <v>1</v>
      </c>
      <c r="C252" s="9">
        <v>1</v>
      </c>
    </row>
    <row r="253" spans="1:3" ht="12.75">
      <c r="A253" s="9">
        <v>5078808</v>
      </c>
      <c r="B253" s="9">
        <v>0</v>
      </c>
      <c r="C253" s="9">
        <v>1</v>
      </c>
    </row>
    <row r="254" spans="1:3" ht="12.75">
      <c r="A254" s="9">
        <v>5078828</v>
      </c>
      <c r="B254" s="9">
        <v>0</v>
      </c>
      <c r="C254" s="9">
        <v>1</v>
      </c>
    </row>
    <row r="255" spans="1:3" ht="12.75">
      <c r="A255" s="9">
        <v>5078832</v>
      </c>
      <c r="B255" s="9">
        <v>0</v>
      </c>
      <c r="C255" s="9">
        <v>1</v>
      </c>
    </row>
    <row r="256" spans="1:3" ht="12.75">
      <c r="A256" s="9">
        <v>5078833</v>
      </c>
      <c r="B256" s="9">
        <v>0</v>
      </c>
      <c r="C256" s="9">
        <v>1</v>
      </c>
    </row>
    <row r="257" spans="1:3" ht="12.75">
      <c r="A257" s="9">
        <v>5078880</v>
      </c>
      <c r="B257" s="9">
        <v>0</v>
      </c>
      <c r="C257" s="9">
        <v>1</v>
      </c>
    </row>
    <row r="258" spans="1:3" ht="12.75">
      <c r="A258" s="9">
        <v>5078884</v>
      </c>
      <c r="B258" s="9">
        <v>0</v>
      </c>
      <c r="C258" s="9">
        <v>1</v>
      </c>
    </row>
    <row r="259" spans="1:3" ht="12.75">
      <c r="A259" s="9">
        <v>5078885</v>
      </c>
      <c r="B259" s="9">
        <v>0</v>
      </c>
      <c r="C259" s="9">
        <v>1</v>
      </c>
    </row>
    <row r="260" spans="1:3" ht="12.75">
      <c r="A260" s="9">
        <v>5078886</v>
      </c>
      <c r="B260" s="9">
        <v>0</v>
      </c>
      <c r="C260" s="9">
        <v>1</v>
      </c>
    </row>
    <row r="261" spans="1:3" ht="12.75">
      <c r="A261" s="9">
        <v>5078940</v>
      </c>
      <c r="B261" s="9">
        <v>0</v>
      </c>
      <c r="C261" s="9">
        <v>1</v>
      </c>
    </row>
    <row r="262" spans="1:3" ht="12.75">
      <c r="A262" s="9">
        <v>5078941</v>
      </c>
      <c r="B262" s="9">
        <v>1</v>
      </c>
      <c r="C262" s="9">
        <v>1</v>
      </c>
    </row>
    <row r="263" spans="1:3" ht="12.75">
      <c r="A263" s="9">
        <v>5078968</v>
      </c>
      <c r="B263" s="9">
        <v>0</v>
      </c>
      <c r="C263" s="9">
        <v>1</v>
      </c>
    </row>
    <row r="264" spans="1:3" ht="12.75">
      <c r="A264" s="9">
        <v>5078980</v>
      </c>
      <c r="B264" s="9">
        <v>0</v>
      </c>
      <c r="C264" s="9">
        <v>1</v>
      </c>
    </row>
    <row r="265" spans="1:3" ht="12.75">
      <c r="A265" s="9">
        <v>5079016</v>
      </c>
      <c r="B265" s="9">
        <v>1</v>
      </c>
      <c r="C265" s="9">
        <v>1</v>
      </c>
    </row>
    <row r="266" spans="1:3" ht="12.75">
      <c r="A266" s="9">
        <v>5079044</v>
      </c>
      <c r="B266" s="9">
        <v>1</v>
      </c>
      <c r="C266" s="9">
        <v>1</v>
      </c>
    </row>
    <row r="267" spans="1:3" ht="12.75">
      <c r="A267" s="9">
        <v>5079048</v>
      </c>
      <c r="B267" s="9">
        <v>0</v>
      </c>
      <c r="C267" s="9">
        <v>1</v>
      </c>
    </row>
    <row r="268" spans="1:3" ht="12.75">
      <c r="A268" s="9">
        <v>5079049</v>
      </c>
      <c r="B268" s="9">
        <v>1</v>
      </c>
      <c r="C268" s="9">
        <v>1</v>
      </c>
    </row>
    <row r="269" spans="1:3" ht="12.75">
      <c r="A269" s="9">
        <v>5079056</v>
      </c>
      <c r="B269" s="9">
        <v>0</v>
      </c>
      <c r="C269" s="9">
        <v>1</v>
      </c>
    </row>
    <row r="270" spans="1:3" ht="12.75">
      <c r="A270" s="9">
        <v>5079064</v>
      </c>
      <c r="B270" s="9">
        <v>0</v>
      </c>
      <c r="C270" s="9">
        <v>1</v>
      </c>
    </row>
    <row r="271" spans="1:3" ht="12.75">
      <c r="A271" s="9">
        <v>5079120</v>
      </c>
      <c r="B271" s="9">
        <v>0</v>
      </c>
      <c r="C271" s="9">
        <v>1</v>
      </c>
    </row>
    <row r="272" spans="1:3" ht="12.75">
      <c r="A272" s="9">
        <v>5079136</v>
      </c>
      <c r="B272" s="9">
        <v>1</v>
      </c>
      <c r="C272" s="9">
        <v>1</v>
      </c>
    </row>
    <row r="273" spans="1:3" ht="12.75">
      <c r="A273" s="9">
        <v>5079144</v>
      </c>
      <c r="B273" s="9">
        <v>1</v>
      </c>
      <c r="C273" s="9">
        <v>1</v>
      </c>
    </row>
    <row r="274" spans="1:3" ht="12.75">
      <c r="A274" s="9">
        <v>5079264</v>
      </c>
      <c r="B274" s="9">
        <v>1</v>
      </c>
      <c r="C274" s="9">
        <v>1</v>
      </c>
    </row>
    <row r="275" spans="1:3" ht="12.75">
      <c r="A275" s="9">
        <v>5079271</v>
      </c>
      <c r="B275" s="9">
        <v>0</v>
      </c>
      <c r="C275" s="9">
        <v>1</v>
      </c>
    </row>
    <row r="276" spans="1:3" ht="12.75">
      <c r="A276" s="9">
        <v>5079272</v>
      </c>
      <c r="B276" s="9">
        <v>0</v>
      </c>
      <c r="C276" s="9">
        <v>1</v>
      </c>
    </row>
    <row r="277" spans="1:3" ht="12.75">
      <c r="A277" s="9">
        <v>5079273</v>
      </c>
      <c r="B277" s="9">
        <v>0</v>
      </c>
      <c r="C277" s="9">
        <v>1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0"/>
  <sheetViews>
    <sheetView workbookViewId="0" topLeftCell="A1">
      <selection activeCell="G8" sqref="G8"/>
    </sheetView>
  </sheetViews>
  <sheetFormatPr defaultColWidth="9.140625" defaultRowHeight="12.75"/>
  <cols>
    <col min="1" max="1" width="15.8515625" style="1" customWidth="1"/>
    <col min="2" max="2" width="17.8515625" style="1" bestFit="1" customWidth="1"/>
    <col min="3" max="3" width="17.00390625" style="1" bestFit="1" customWidth="1"/>
    <col min="4" max="4" width="5.8515625" style="1" customWidth="1"/>
    <col min="5" max="16384" width="13.28125" style="1" customWidth="1"/>
  </cols>
  <sheetData>
    <row r="1" ht="19.5">
      <c r="A1" s="1" t="s">
        <v>29</v>
      </c>
    </row>
    <row r="2" spans="1:5" ht="19.5">
      <c r="A2" s="2"/>
      <c r="B2" s="2" t="s">
        <v>33</v>
      </c>
      <c r="C2" s="2" t="s">
        <v>34</v>
      </c>
      <c r="D2" s="2"/>
      <c r="E2" s="16" t="s">
        <v>3</v>
      </c>
    </row>
    <row r="3" spans="1:5" ht="19.5">
      <c r="A3" s="2" t="s">
        <v>4</v>
      </c>
      <c r="B3" s="2">
        <f>'7.64 data'!B1</f>
        <v>273</v>
      </c>
      <c r="C3" s="2">
        <f>'7.64 data'!F1</f>
        <v>157</v>
      </c>
      <c r="D3" s="2"/>
      <c r="E3" s="16">
        <f>B3+C3</f>
        <v>430</v>
      </c>
    </row>
    <row r="4" spans="1:5" ht="19.5">
      <c r="A4" s="2" t="s">
        <v>30</v>
      </c>
      <c r="B4" s="2">
        <f>'7.64 data'!B2</f>
        <v>108</v>
      </c>
      <c r="C4" s="2">
        <f>'7.64 data'!F2</f>
        <v>53</v>
      </c>
      <c r="D4" s="2"/>
      <c r="E4" s="16">
        <f>B4+C4</f>
        <v>161</v>
      </c>
    </row>
    <row r="5" spans="1:5" ht="19.5">
      <c r="A5" s="2" t="s">
        <v>6</v>
      </c>
      <c r="B5" s="2">
        <f>B4/B3</f>
        <v>0.3956043956043956</v>
      </c>
      <c r="C5" s="2">
        <f>C4/C3</f>
        <v>0.3375796178343949</v>
      </c>
      <c r="D5" s="2"/>
      <c r="E5" s="16">
        <f>E4/E3</f>
        <v>0.3744186046511628</v>
      </c>
    </row>
    <row r="6" spans="1:5" ht="19.5">
      <c r="A6" s="7" t="s">
        <v>17</v>
      </c>
      <c r="B6" s="7">
        <f>B3*B5</f>
        <v>108</v>
      </c>
      <c r="C6" s="7">
        <f>C3*C5</f>
        <v>53</v>
      </c>
      <c r="D6" s="2"/>
      <c r="E6" s="16"/>
    </row>
    <row r="7" ht="19.5">
      <c r="A7" s="3" t="s">
        <v>22</v>
      </c>
    </row>
    <row r="8" ht="18.75">
      <c r="E8" s="1" t="s">
        <v>37</v>
      </c>
    </row>
    <row r="9" ht="18.75">
      <c r="E9" s="1">
        <f>SQRT((B5*(1-B5))/B3+(C5*(1-C5))/C3)</f>
        <v>0.047959969436395765</v>
      </c>
    </row>
    <row r="10" ht="18.75"/>
    <row r="11" spans="4:5" ht="19.5">
      <c r="D11" s="6" t="s">
        <v>8</v>
      </c>
      <c r="E11" s="2">
        <f>B5-C5</f>
        <v>0.0580247777700007</v>
      </c>
    </row>
    <row r="12" spans="1:5" ht="19.5">
      <c r="A12"/>
      <c r="D12" s="5" t="s">
        <v>9</v>
      </c>
      <c r="E12" s="1">
        <f>NORMSINV(0.975)</f>
        <v>1.959963984540054</v>
      </c>
    </row>
    <row r="13" spans="1:5" ht="19.5">
      <c r="A13" s="3"/>
      <c r="B13"/>
      <c r="C13"/>
      <c r="D13" s="4" t="s">
        <v>10</v>
      </c>
      <c r="E13" s="2">
        <f>E9*E12</f>
        <v>0.09399981279497745</v>
      </c>
    </row>
    <row r="14" spans="2:4" ht="19.5">
      <c r="B14" s="2" t="s">
        <v>11</v>
      </c>
      <c r="C14" s="2" t="s">
        <v>12</v>
      </c>
      <c r="D14" s="2"/>
    </row>
    <row r="15" spans="2:4" ht="19.5">
      <c r="B15" s="2" t="s">
        <v>13</v>
      </c>
      <c r="C15" s="2" t="s">
        <v>13</v>
      </c>
      <c r="D15" s="2"/>
    </row>
    <row r="16" spans="2:4" ht="19.5">
      <c r="B16" s="2">
        <f>E11-E13</f>
        <v>-0.035975035024976745</v>
      </c>
      <c r="C16" s="2">
        <f>E11+E13</f>
        <v>0.15202459056497813</v>
      </c>
      <c r="D16" s="2"/>
    </row>
    <row r="17" spans="2:4" ht="18.75">
      <c r="B17" s="2"/>
      <c r="C17" s="2"/>
      <c r="D17" s="2"/>
    </row>
    <row r="18" spans="2:4" ht="18.75">
      <c r="B18" s="2"/>
      <c r="C18" s="2"/>
      <c r="D18" s="2"/>
    </row>
    <row r="19" spans="1:5" ht="19.5">
      <c r="A19" s="3" t="s">
        <v>23</v>
      </c>
      <c r="E19" s="16" t="s">
        <v>38</v>
      </c>
    </row>
    <row r="20" spans="4:5" ht="18.75">
      <c r="D20" s="14"/>
      <c r="E20" s="14">
        <f>SQRT(E5*(1-E5)*(1/B3+1/C3))</f>
        <v>0.048475656624311275</v>
      </c>
    </row>
    <row r="21" spans="4:5" ht="18.75">
      <c r="D21" s="14"/>
      <c r="E21" s="14"/>
    </row>
    <row r="22" spans="4:5" ht="18.75">
      <c r="D22" s="14"/>
      <c r="E22" s="14"/>
    </row>
    <row r="23" spans="3:5" ht="19.5">
      <c r="C23"/>
      <c r="D23" s="15" t="s">
        <v>15</v>
      </c>
      <c r="E23" s="14">
        <f>E11/E20</f>
        <v>1.1969879690273324</v>
      </c>
    </row>
    <row r="24" spans="3:5" ht="19.5">
      <c r="C24"/>
      <c r="D24" s="15" t="s">
        <v>16</v>
      </c>
      <c r="E24" s="14">
        <f>2*(1-NORMSDIST(ABS(-E23)))</f>
        <v>0.23131136633941884</v>
      </c>
    </row>
    <row r="25" spans="4:6" ht="19.5">
      <c r="D25" s="15" t="s">
        <v>39</v>
      </c>
      <c r="E25" s="17">
        <v>0.05</v>
      </c>
      <c r="F25" s="18" t="str">
        <f>IF(E24&gt;E25,"Fail to Reject Null, p-value &gt; alpha","Reject Null, p-value &lt; alpha")</f>
        <v>Fail to Reject Null, p-value &gt; alpha</v>
      </c>
    </row>
    <row r="26" spans="4:5" ht="19.5">
      <c r="D26" s="15" t="s">
        <v>31</v>
      </c>
      <c r="E26" s="14">
        <f>E12</f>
        <v>1.959963984540054</v>
      </c>
    </row>
    <row r="27" spans="4:6" ht="19.5">
      <c r="D27" s="15" t="s">
        <v>32</v>
      </c>
      <c r="E27" s="14">
        <f>-E26</f>
        <v>-1.959963984540054</v>
      </c>
      <c r="F27" s="18" t="str">
        <f>IF(OR(E23&gt;E26,E23&lt;E27),"Reject Null, TS outside crit. values","Fail to Reject Null, TS between crit. values")</f>
        <v>Fail to Reject Null, TS between crit. values</v>
      </c>
    </row>
    <row r="28" spans="5:6" ht="19.5">
      <c r="E28" s="15" t="s">
        <v>40</v>
      </c>
      <c r="F28" s="14">
        <f>E26*E20</f>
        <v>0.09501054111058059</v>
      </c>
    </row>
    <row r="29" spans="5:6" ht="19.5">
      <c r="E29" s="15" t="s">
        <v>41</v>
      </c>
      <c r="F29" s="14">
        <f>($B$5-$C$5)+F28</f>
        <v>0.1530353188805813</v>
      </c>
    </row>
    <row r="30" spans="1:6" ht="19.5">
      <c r="A30" s="2"/>
      <c r="B30" s="2"/>
      <c r="C30" s="2"/>
      <c r="D30" s="2"/>
      <c r="E30" s="15" t="s">
        <v>42</v>
      </c>
      <c r="F30" s="14">
        <f>($B$5-$C$5)-F28</f>
        <v>-0.03698576334057989</v>
      </c>
    </row>
    <row r="31" spans="1:6" ht="19.5">
      <c r="A31" s="2"/>
      <c r="B31" s="2"/>
      <c r="C31" s="2"/>
      <c r="D31" s="2"/>
      <c r="E31" s="2"/>
      <c r="F31" s="21" t="str">
        <f>IF(OR(F30&gt;0,F29&lt;0),"Reject Null, 0 is outside confidence limits","Fail to Reject Null, 0 is between confidence limits")</f>
        <v>Fail to Reject Null, 0 is between confidence limits</v>
      </c>
    </row>
    <row r="32" spans="1:5" ht="19.5">
      <c r="A32" s="2"/>
      <c r="B32" s="2"/>
      <c r="C32" s="2"/>
      <c r="D32" s="2"/>
      <c r="E32" s="2"/>
    </row>
    <row r="33" spans="1:5" ht="19.5">
      <c r="A33" s="2"/>
      <c r="B33" s="2"/>
      <c r="C33" s="2"/>
      <c r="D33" s="2"/>
      <c r="E33" s="2"/>
    </row>
    <row r="34" ht="19.5">
      <c r="A34" s="3"/>
    </row>
    <row r="38" ht="19.5">
      <c r="A38" s="3"/>
    </row>
    <row r="39" spans="1:4" ht="19.5">
      <c r="A39" s="3"/>
      <c r="B39"/>
      <c r="C39" s="4"/>
      <c r="D39" s="4"/>
    </row>
    <row r="40" spans="2:4" ht="19.5">
      <c r="B40" s="2"/>
      <c r="C40" s="2"/>
      <c r="D40" s="2"/>
    </row>
    <row r="41" spans="2:4" ht="19.5">
      <c r="B41" s="2"/>
      <c r="C41" s="2"/>
      <c r="D41" s="2"/>
    </row>
    <row r="42" spans="2:4" ht="19.5">
      <c r="B42" s="2"/>
      <c r="C42" s="2"/>
      <c r="D42" s="2"/>
    </row>
    <row r="43" spans="2:4" ht="19.5">
      <c r="B43" s="2"/>
      <c r="C43" s="2"/>
      <c r="D43" s="2"/>
    </row>
    <row r="44" spans="2:4" ht="19.5">
      <c r="B44" s="2"/>
      <c r="C44" s="2"/>
      <c r="D44" s="2"/>
    </row>
    <row r="45" ht="19.5">
      <c r="A45" s="3"/>
    </row>
    <row r="49" spans="3:4" ht="19.5">
      <c r="C49" s="4"/>
      <c r="D49" s="4"/>
    </row>
    <row r="50" spans="3:4" ht="19.5">
      <c r="C50" s="4"/>
      <c r="D50" s="4"/>
    </row>
  </sheetData>
  <printOptions gridLines="1"/>
  <pageMargins left="2" right="0.75" top="1" bottom="1" header="0.5" footer="0.5"/>
  <pageSetup horizontalDpi="360" verticalDpi="360" orientation="portrait" r:id="rId6"/>
  <headerFooter alignWithMargins="0">
    <oddHeader>&amp;C&amp;F</oddHeader>
    <oddFooter>&amp;CPage &amp;P</oddFooter>
  </headerFooter>
  <drawing r:id="rId5"/>
  <legacyDrawing r:id="rId4"/>
  <oleObjects>
    <oleObject progId="Document" shapeId="50000" r:id="rId1"/>
    <oleObject progId="Document" shapeId="50001" r:id="rId2"/>
    <oleObject progId="Document" shapeId="50002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Decision Sciences</dc:creator>
  <cp:keywords/>
  <dc:description/>
  <cp:lastModifiedBy>randrews</cp:lastModifiedBy>
  <dcterms:created xsi:type="dcterms:W3CDTF">1999-02-18T04:34:42Z</dcterms:created>
  <dcterms:modified xsi:type="dcterms:W3CDTF">2005-06-01T20:59:43Z</dcterms:modified>
  <cp:category/>
  <cp:version/>
  <cp:contentType/>
  <cp:contentStatus/>
</cp:coreProperties>
</file>