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20" windowWidth="8475" windowHeight="4965" activeTab="0"/>
  </bookViews>
  <sheets>
    <sheet name="6.40" sheetId="1" r:id="rId1"/>
    <sheet name="6.48" sheetId="2" r:id="rId2"/>
    <sheet name="6.53" sheetId="3" r:id="rId3"/>
  </sheets>
  <definedNames>
    <definedName name="_xlnm.Print_Area" localSheetId="0">'6.40'!$A$1:$I$25</definedName>
    <definedName name="Water">#REF!</definedName>
    <definedName name="x">#REF!</definedName>
  </definedNames>
  <calcPr fullCalcOnLoad="1"/>
</workbook>
</file>

<file path=xl/sharedStrings.xml><?xml version="1.0" encoding="utf-8"?>
<sst xmlns="http://schemas.openxmlformats.org/spreadsheetml/2006/main" count="109" uniqueCount="56">
  <si>
    <t>6.40</t>
  </si>
  <si>
    <t xml:space="preserve"> Confidence Interval for the phenomenon proportion</t>
  </si>
  <si>
    <t>Margin</t>
  </si>
  <si>
    <t>stand.</t>
  </si>
  <si>
    <t>Con-</t>
  </si>
  <si>
    <t>Table</t>
  </si>
  <si>
    <t>of</t>
  </si>
  <si>
    <t xml:space="preserve">Lower </t>
  </si>
  <si>
    <t>Upper</t>
  </si>
  <si>
    <t>n</t>
  </si>
  <si>
    <t>p</t>
  </si>
  <si>
    <t>error</t>
  </si>
  <si>
    <t>fidence</t>
  </si>
  <si>
    <t>Value</t>
  </si>
  <si>
    <t>Error</t>
  </si>
  <si>
    <t>Limit</t>
  </si>
  <si>
    <t>Table for the Margin of Error</t>
  </si>
  <si>
    <t>Sample</t>
  </si>
  <si>
    <t>Size</t>
  </si>
  <si>
    <t>6.48</t>
  </si>
  <si>
    <t xml:space="preserve"> Confidence Interval for the phenomenon Proportion</t>
  </si>
  <si>
    <t xml:space="preserve">Tail </t>
  </si>
  <si>
    <t xml:space="preserve">Area to </t>
  </si>
  <si>
    <t>Hypothesized</t>
  </si>
  <si>
    <t>Test</t>
  </si>
  <si>
    <t xml:space="preserve">left of </t>
  </si>
  <si>
    <t xml:space="preserve">right of </t>
  </si>
  <si>
    <t>2-tail</t>
  </si>
  <si>
    <t>x</t>
  </si>
  <si>
    <t>SE</t>
  </si>
  <si>
    <t>Statistic</t>
  </si>
  <si>
    <t>Test Stat.</t>
  </si>
  <si>
    <t>p-value</t>
  </si>
  <si>
    <t xml:space="preserve">Estimation Only </t>
  </si>
  <si>
    <t>&lt; Upper Limit for Testing</t>
  </si>
  <si>
    <t>&lt; Lower Limit for Testing</t>
  </si>
  <si>
    <t>6.53</t>
  </si>
  <si>
    <t xml:space="preserve">Left of </t>
  </si>
  <si>
    <t>NO lower limit</t>
  </si>
  <si>
    <t xml:space="preserve">Alpha = </t>
  </si>
  <si>
    <t>2-sided</t>
  </si>
  <si>
    <t xml:space="preserve">&lt; 1-tail </t>
  </si>
  <si>
    <t>NONE</t>
  </si>
  <si>
    <t>1-sided</t>
  </si>
  <si>
    <t>Hypothesis Testing Only</t>
  </si>
  <si>
    <t>= 1-tail p-value</t>
  </si>
  <si>
    <t>n*p</t>
  </si>
  <si>
    <t>n*(1-p)</t>
  </si>
  <si>
    <t>n*p &lt; 5</t>
  </si>
  <si>
    <t>6.41</t>
  </si>
  <si>
    <t>con.</t>
  </si>
  <si>
    <t>T. V.</t>
  </si>
  <si>
    <t>ME</t>
  </si>
  <si>
    <t>LL</t>
  </si>
  <si>
    <t>UL</t>
  </si>
  <si>
    <t>&lt; Critical Values &gt;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</si>
</sst>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_)"/>
  </numFmts>
  <fonts count="1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0"/>
    </font>
    <font>
      <b/>
      <sz val="12"/>
      <color indexed="12"/>
      <name val="Arial"/>
      <family val="0"/>
    </font>
    <font>
      <b/>
      <sz val="14"/>
      <name val="Arial"/>
      <family val="2"/>
    </font>
    <font>
      <sz val="12"/>
      <color indexed="12"/>
      <name val="Arial"/>
      <family val="2"/>
    </font>
    <font>
      <sz val="14"/>
      <color indexed="12"/>
      <name val="Arial"/>
      <family val="2"/>
    </font>
    <font>
      <sz val="14"/>
      <color indexed="48"/>
      <name val="Arial"/>
      <family val="2"/>
    </font>
    <font>
      <sz val="10"/>
      <color indexed="48"/>
      <name val="Arial"/>
      <family val="2"/>
    </font>
    <font>
      <sz val="12"/>
      <name val="Arial"/>
      <family val="0"/>
    </font>
    <font>
      <b/>
      <sz val="14"/>
      <color indexed="4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10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 quotePrefix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9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/>
    </xf>
    <xf numFmtId="0" fontId="5" fillId="0" borderId="0" xfId="0" applyFont="1" applyAlignment="1">
      <alignment/>
    </xf>
    <xf numFmtId="164" fontId="4" fillId="0" borderId="1" xfId="0" applyNumberFormat="1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2" fontId="4" fillId="0" borderId="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2" borderId="0" xfId="0" applyFont="1" applyFill="1" applyAlignment="1">
      <alignment horizontal="centerContinuous"/>
    </xf>
    <xf numFmtId="0" fontId="4" fillId="2" borderId="0" xfId="0" applyFont="1" applyFill="1" applyAlignment="1">
      <alignment horizontal="center"/>
    </xf>
    <xf numFmtId="164" fontId="4" fillId="2" borderId="0" xfId="0" applyNumberFormat="1" applyFont="1" applyFill="1" applyAlignment="1">
      <alignment horizontal="center"/>
    </xf>
    <xf numFmtId="164" fontId="4" fillId="0" borderId="0" xfId="0" applyNumberFormat="1" applyFont="1" applyAlignment="1">
      <alignment horizontal="left"/>
    </xf>
    <xf numFmtId="0" fontId="4" fillId="0" borderId="0" xfId="0" applyFont="1" applyAlignment="1">
      <alignment horizontal="right"/>
    </xf>
    <xf numFmtId="0" fontId="4" fillId="2" borderId="0" xfId="0" applyFont="1" applyFill="1" applyAlignment="1">
      <alignment horizontal="right"/>
    </xf>
    <xf numFmtId="0" fontId="11" fillId="3" borderId="0" xfId="0" applyFont="1" applyFill="1" applyAlignment="1">
      <alignment/>
    </xf>
    <xf numFmtId="0" fontId="0" fillId="3" borderId="0" xfId="0" applyFill="1" applyAlignment="1">
      <alignment horizontal="center"/>
    </xf>
    <xf numFmtId="0" fontId="0" fillId="3" borderId="0" xfId="0" applyFill="1" applyAlignment="1">
      <alignment/>
    </xf>
    <xf numFmtId="164" fontId="4" fillId="3" borderId="0" xfId="0" applyNumberFormat="1" applyFont="1" applyFill="1" applyAlignment="1">
      <alignment/>
    </xf>
    <xf numFmtId="0" fontId="4" fillId="3" borderId="0" xfId="0" applyFont="1" applyFill="1" applyAlignment="1">
      <alignment/>
    </xf>
    <xf numFmtId="164" fontId="4" fillId="3" borderId="0" xfId="0" applyNumberFormat="1" applyFont="1" applyFill="1" applyAlignment="1">
      <alignment/>
    </xf>
    <xf numFmtId="0" fontId="4" fillId="3" borderId="0" xfId="0" applyFont="1" applyFill="1" applyAlignment="1">
      <alignment/>
    </xf>
    <xf numFmtId="164" fontId="6" fillId="3" borderId="0" xfId="0" applyNumberFormat="1" applyFont="1" applyFill="1" applyAlignment="1">
      <alignment/>
    </xf>
    <xf numFmtId="0" fontId="12" fillId="0" borderId="0" xfId="0" applyFont="1" applyAlignment="1">
      <alignment/>
    </xf>
    <xf numFmtId="0" fontId="15" fillId="0" borderId="0" xfId="0" applyFont="1" applyAlignment="1">
      <alignment/>
    </xf>
    <xf numFmtId="164" fontId="15" fillId="0" borderId="0" xfId="0" applyNumberFormat="1" applyFont="1" applyAlignment="1">
      <alignment/>
    </xf>
    <xf numFmtId="164" fontId="8" fillId="0" borderId="0" xfId="0" applyNumberFormat="1" applyFont="1" applyAlignment="1" quotePrefix="1">
      <alignment horizontal="center"/>
    </xf>
    <xf numFmtId="164" fontId="4" fillId="0" borderId="3" xfId="0" applyNumberFormat="1" applyFont="1" applyBorder="1" applyAlignment="1">
      <alignment horizontal="center"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 horizontal="center"/>
    </xf>
    <xf numFmtId="164" fontId="4" fillId="0" borderId="6" xfId="0" applyNumberFormat="1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4" fillId="2" borderId="0" xfId="0" applyFont="1" applyFill="1" applyAlignment="1">
      <alignment/>
    </xf>
    <xf numFmtId="0" fontId="10" fillId="3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164" fontId="6" fillId="0" borderId="0" xfId="0" applyNumberFormat="1" applyFont="1" applyAlignment="1">
      <alignment/>
    </xf>
    <xf numFmtId="164" fontId="6" fillId="0" borderId="0" xfId="0" applyNumberFormat="1" applyFont="1" applyAlignment="1">
      <alignment horizontal="left"/>
    </xf>
    <xf numFmtId="164" fontId="6" fillId="2" borderId="0" xfId="0" applyNumberFormat="1" applyFont="1" applyFill="1" applyAlignment="1">
      <alignment horizontal="center"/>
    </xf>
    <xf numFmtId="0" fontId="0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4" fillId="2" borderId="0" xfId="0" applyNumberFormat="1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8</xdr:row>
      <xdr:rowOff>19050</xdr:rowOff>
    </xdr:from>
    <xdr:to>
      <xdr:col>7</xdr:col>
      <xdr:colOff>9525</xdr:colOff>
      <xdr:row>14</xdr:row>
      <xdr:rowOff>85725</xdr:rowOff>
    </xdr:to>
    <xdr:sp>
      <xdr:nvSpPr>
        <xdr:cNvPr id="1" name="Text 1"/>
        <xdr:cNvSpPr txBox="1">
          <a:spLocks noChangeArrowheads="1"/>
        </xdr:cNvSpPr>
      </xdr:nvSpPr>
      <xdr:spPr>
        <a:xfrm>
          <a:off x="1828800" y="1847850"/>
          <a:ext cx="2695575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The target value of 4% or .04 is</a:t>
          </a: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NOT</a:t>
          </a:r>
          <a:r>
            <a:rPr lang="en-US" cap="none" sz="12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contained within the 95% confidence interval &amp; p-value is small.  It is </a:t>
          </a: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NOT reasonable</a:t>
          </a:r>
          <a:r>
            <a:rPr lang="en-US" cap="none" sz="12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to think that the actual proportion defective for the day's process is .04.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9</xdr:row>
      <xdr:rowOff>0</xdr:rowOff>
    </xdr:from>
    <xdr:to>
      <xdr:col>7</xdr:col>
      <xdr:colOff>0</xdr:colOff>
      <xdr:row>16</xdr:row>
      <xdr:rowOff>76200</xdr:rowOff>
    </xdr:to>
    <xdr:sp>
      <xdr:nvSpPr>
        <xdr:cNvPr id="1" name="Text 1"/>
        <xdr:cNvSpPr txBox="1">
          <a:spLocks noChangeArrowheads="1"/>
        </xdr:cNvSpPr>
      </xdr:nvSpPr>
      <xdr:spPr>
        <a:xfrm>
          <a:off x="2409825" y="2057400"/>
          <a:ext cx="2933700" cy="1476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The target value of  .6 is</a:t>
          </a: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contained within the 90% confidence interval and the p-value is large.  It is </a:t>
          </a: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reasonable</a:t>
          </a:r>
          <a:r>
            <a:rPr lang="en-US" cap="none" sz="12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to think that the actual proportion supporting is .60, based on either the the 2-sided confidence interval.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 topLeftCell="A1">
      <selection activeCell="E13" sqref="E13"/>
    </sheetView>
  </sheetViews>
  <sheetFormatPr defaultColWidth="9.140625" defaultRowHeight="12.75"/>
  <cols>
    <col min="1" max="1" width="7.421875" style="1" customWidth="1"/>
    <col min="2" max="2" width="8.00390625" style="1" customWidth="1"/>
    <col min="3" max="3" width="11.421875" style="1" customWidth="1"/>
    <col min="4" max="4" width="10.28125" style="1" customWidth="1"/>
    <col min="5" max="5" width="8.28125" style="1" customWidth="1"/>
    <col min="6" max="6" width="10.28125" style="1" customWidth="1"/>
    <col min="7" max="7" width="11.140625" style="1" customWidth="1"/>
    <col min="8" max="8" width="11.28125" style="1" customWidth="1"/>
    <col min="9" max="9" width="9.421875" style="1" bestFit="1" customWidth="1"/>
    <col min="10" max="10" width="7.28125" style="1" customWidth="1"/>
    <col min="11" max="11" width="10.7109375" style="1" customWidth="1"/>
    <col min="12" max="16384" width="9.140625" style="1" customWidth="1"/>
  </cols>
  <sheetData>
    <row r="1" spans="1:9" ht="18">
      <c r="A1" s="2" t="s">
        <v>0</v>
      </c>
      <c r="B1" s="2" t="s">
        <v>1</v>
      </c>
      <c r="I1" s="3"/>
    </row>
    <row r="2" ht="18"/>
    <row r="3" ht="18">
      <c r="F3" s="1" t="s">
        <v>2</v>
      </c>
    </row>
    <row r="4" spans="3:8" s="4" customFormat="1" ht="18"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</row>
    <row r="5" spans="1:10" s="4" customFormat="1" ht="18">
      <c r="A5" s="4" t="s">
        <v>9</v>
      </c>
      <c r="B5" s="12" t="s">
        <v>10</v>
      </c>
      <c r="C5" s="4" t="s">
        <v>11</v>
      </c>
      <c r="D5" s="4" t="s">
        <v>12</v>
      </c>
      <c r="E5" s="4" t="s">
        <v>13</v>
      </c>
      <c r="F5" s="4" t="s">
        <v>14</v>
      </c>
      <c r="G5" s="4" t="s">
        <v>15</v>
      </c>
      <c r="H5" s="4" t="s">
        <v>15</v>
      </c>
      <c r="I5" s="4" t="s">
        <v>47</v>
      </c>
      <c r="J5" s="4" t="s">
        <v>46</v>
      </c>
    </row>
    <row r="6" spans="1:10" ht="18">
      <c r="A6" s="4">
        <v>142</v>
      </c>
      <c r="B6" s="4">
        <v>0.05</v>
      </c>
      <c r="C6" s="1">
        <f>SQRT(B6*(1-B6)/A6)</f>
        <v>0.018289533680592326</v>
      </c>
      <c r="D6" s="5">
        <v>0.95</v>
      </c>
      <c r="E6" s="6">
        <f>NORMSINV(D6+(1-D6)/2)</f>
        <v>1.9599627874084047</v>
      </c>
      <c r="F6" s="6">
        <f>E6*C6</f>
        <v>0.03584680541301363</v>
      </c>
      <c r="G6" s="7">
        <f>B6-F6</f>
        <v>0.01415319458698637</v>
      </c>
      <c r="H6" s="7">
        <f>B6+F6</f>
        <v>0.08584680541301364</v>
      </c>
      <c r="I6" s="1">
        <f>A6*(1-B6)</f>
        <v>134.9</v>
      </c>
      <c r="J6" s="4">
        <f>A6*B6</f>
        <v>7.1000000000000005</v>
      </c>
    </row>
    <row r="7" spans="1:10" ht="18">
      <c r="A7" s="4">
        <f>A6</f>
        <v>142</v>
      </c>
      <c r="B7" s="4">
        <v>0.5</v>
      </c>
      <c r="C7" s="1">
        <f>SQRT(B7*(1-B7)/A7)</f>
        <v>0.041959067914834454</v>
      </c>
      <c r="D7" s="5">
        <v>0.95</v>
      </c>
      <c r="E7" s="6">
        <f>NORMSINV(D7+(1-D7)/2)</f>
        <v>1.9599627874084047</v>
      </c>
      <c r="F7" s="6">
        <f>E7*C7</f>
        <v>0.08223821170741749</v>
      </c>
      <c r="G7" s="7">
        <f>B7-F7</f>
        <v>0.4177617882925825</v>
      </c>
      <c r="H7" s="7">
        <f>B7+F7</f>
        <v>0.5822382117074175</v>
      </c>
      <c r="I7" s="1">
        <f>A7*(1-B7)</f>
        <v>71</v>
      </c>
      <c r="J7" s="4">
        <f>A7*B7</f>
        <v>71</v>
      </c>
    </row>
    <row r="8" spans="1:11" ht="18">
      <c r="A8" s="4">
        <v>36</v>
      </c>
      <c r="B8" s="4">
        <f>B6</f>
        <v>0.05</v>
      </c>
      <c r="C8" s="1">
        <f>SQRT(B8*(1-B8)/A8)</f>
        <v>0.03632415786283895</v>
      </c>
      <c r="D8" s="5">
        <v>0.95</v>
      </c>
      <c r="E8" s="6">
        <f>NORMSINV(D8+(1-D8)/2)</f>
        <v>1.9599627874084047</v>
      </c>
      <c r="F8" s="6">
        <f>E8*C8</f>
        <v>0.07119399769511274</v>
      </c>
      <c r="G8" s="36">
        <f>B8-F8</f>
        <v>-0.021193997695112737</v>
      </c>
      <c r="H8" s="7">
        <f>B8+F8</f>
        <v>0.12119399769511274</v>
      </c>
      <c r="I8" s="1">
        <f>A8*(1-B8)</f>
        <v>34.199999999999996</v>
      </c>
      <c r="J8" s="4">
        <f>A8*B8</f>
        <v>1.8</v>
      </c>
      <c r="K8" s="35" t="s">
        <v>48</v>
      </c>
    </row>
    <row r="9" spans="1:10" ht="18">
      <c r="A9" s="4">
        <f>A8</f>
        <v>36</v>
      </c>
      <c r="B9" s="4">
        <v>0.5</v>
      </c>
      <c r="C9" s="1">
        <f>SQRT(B9*(1-B9)/A9)</f>
        <v>0.08333333333333333</v>
      </c>
      <c r="D9" s="5">
        <v>0.95</v>
      </c>
      <c r="E9" s="6">
        <f>NORMSINV(D9+(1-D9)/2)</f>
        <v>1.9599627874084047</v>
      </c>
      <c r="F9" s="6">
        <f>E9*C9</f>
        <v>0.1633302322840337</v>
      </c>
      <c r="G9" s="7">
        <f>B9-F9</f>
        <v>0.3366697677159663</v>
      </c>
      <c r="H9" s="7">
        <f>B9+F9</f>
        <v>0.6633302322840338</v>
      </c>
      <c r="I9" s="1">
        <f>A9*(1-B9)</f>
        <v>18</v>
      </c>
      <c r="J9" s="4">
        <f>A9*B9</f>
        <v>18</v>
      </c>
    </row>
    <row r="10" spans="1:8" ht="18">
      <c r="A10" s="4" t="s">
        <v>9</v>
      </c>
      <c r="B10" s="12" t="s">
        <v>10</v>
      </c>
      <c r="C10" s="4" t="s">
        <v>29</v>
      </c>
      <c r="D10" s="4" t="s">
        <v>50</v>
      </c>
      <c r="E10" s="4" t="s">
        <v>51</v>
      </c>
      <c r="F10" s="4" t="s">
        <v>52</v>
      </c>
      <c r="G10" s="4" t="s">
        <v>53</v>
      </c>
      <c r="H10" s="4" t="s">
        <v>54</v>
      </c>
    </row>
    <row r="11" spans="1:8" ht="18">
      <c r="A11" s="4"/>
      <c r="B11" s="4"/>
      <c r="D11" s="5"/>
      <c r="E11" s="37" t="s">
        <v>49</v>
      </c>
      <c r="F11" s="8" t="s">
        <v>16</v>
      </c>
      <c r="G11"/>
      <c r="H11"/>
    </row>
    <row r="12" spans="1:9" ht="18">
      <c r="A12" s="4"/>
      <c r="B12"/>
      <c r="C12"/>
      <c r="D12" s="5"/>
      <c r="E12" s="6"/>
      <c r="F12" s="9" t="s">
        <v>17</v>
      </c>
      <c r="G12" s="41" t="s">
        <v>10</v>
      </c>
      <c r="H12" s="42"/>
      <c r="I12" s="42"/>
    </row>
    <row r="13" spans="1:9" ht="18.75" thickBot="1">
      <c r="A13" s="4"/>
      <c r="B13"/>
      <c r="C13"/>
      <c r="D13" s="5"/>
      <c r="E13" s="6"/>
      <c r="F13" s="10" t="s">
        <v>18</v>
      </c>
      <c r="G13" s="13">
        <f>B6</f>
        <v>0.05</v>
      </c>
      <c r="H13" s="13">
        <f>B7</f>
        <v>0.5</v>
      </c>
      <c r="I13" s="40">
        <v>0.95</v>
      </c>
    </row>
    <row r="14" spans="1:9" ht="18">
      <c r="A14" s="4"/>
      <c r="B14"/>
      <c r="C14"/>
      <c r="D14" s="5"/>
      <c r="E14" s="6"/>
      <c r="F14" s="11">
        <f>A6</f>
        <v>142</v>
      </c>
      <c r="G14" s="38">
        <f>C6</f>
        <v>0.018289533680592326</v>
      </c>
      <c r="H14" s="9">
        <f>C7</f>
        <v>0.041959067914834454</v>
      </c>
      <c r="I14" s="6">
        <f>G14</f>
        <v>0.018289533680592326</v>
      </c>
    </row>
    <row r="15" spans="1:9" ht="18">
      <c r="A15" s="4"/>
      <c r="B15"/>
      <c r="C15"/>
      <c r="D15" s="5"/>
      <c r="E15" s="6"/>
      <c r="F15" s="11">
        <f>A8</f>
        <v>36</v>
      </c>
      <c r="G15" s="39">
        <f>C8</f>
        <v>0.03632415786283895</v>
      </c>
      <c r="H15" s="9">
        <f>C9</f>
        <v>0.08333333333333333</v>
      </c>
      <c r="I15" s="6">
        <f>G15</f>
        <v>0.03632415786283895</v>
      </c>
    </row>
    <row r="16" spans="1:8" ht="18">
      <c r="A16" s="4"/>
      <c r="B16"/>
      <c r="C16"/>
      <c r="D16" s="5"/>
      <c r="E16" s="6"/>
      <c r="F16" s="6"/>
      <c r="G16" s="7"/>
      <c r="H16" s="7"/>
    </row>
    <row r="17" spans="1:8" ht="18">
      <c r="A17" s="4"/>
      <c r="B17" s="4"/>
      <c r="D17" s="5"/>
      <c r="E17" s="6"/>
      <c r="F17" s="6"/>
      <c r="G17" s="7"/>
      <c r="H17" s="7"/>
    </row>
    <row r="18" spans="1:8" ht="18">
      <c r="A18" s="4"/>
      <c r="B18" s="4"/>
      <c r="D18" s="5"/>
      <c r="E18" s="6"/>
      <c r="F18" s="6"/>
      <c r="G18" s="7"/>
      <c r="H18" s="7"/>
    </row>
    <row r="19" spans="1:8" ht="18">
      <c r="A19" s="4"/>
      <c r="B19" s="4"/>
      <c r="D19" s="5"/>
      <c r="E19" s="6"/>
      <c r="F19" s="6"/>
      <c r="G19" s="7"/>
      <c r="H19" s="7"/>
    </row>
    <row r="20" spans="1:8" ht="18">
      <c r="A20" s="4"/>
      <c r="B20" s="4"/>
      <c r="D20" s="5"/>
      <c r="E20" s="6"/>
      <c r="F20" s="6"/>
      <c r="G20" s="7"/>
      <c r="H20" s="7"/>
    </row>
    <row r="21" spans="1:8" ht="18">
      <c r="A21" s="4"/>
      <c r="B21" s="4"/>
      <c r="D21" s="5"/>
      <c r="E21" s="6"/>
      <c r="F21" s="6"/>
      <c r="G21" s="7"/>
      <c r="H21" s="7"/>
    </row>
    <row r="22" spans="1:8" ht="18">
      <c r="A22" s="4"/>
      <c r="B22" s="4"/>
      <c r="D22" s="5"/>
      <c r="E22" s="6"/>
      <c r="F22" s="6"/>
      <c r="G22" s="7"/>
      <c r="H22" s="7"/>
    </row>
    <row r="23" spans="1:8" ht="18">
      <c r="A23" s="4"/>
      <c r="B23" s="4"/>
      <c r="D23" s="5"/>
      <c r="E23" s="6"/>
      <c r="F23" s="6"/>
      <c r="G23" s="7"/>
      <c r="H23" s="7"/>
    </row>
    <row r="24" spans="1:8" ht="18">
      <c r="A24" s="4"/>
      <c r="B24" s="4"/>
      <c r="D24" s="5"/>
      <c r="E24" s="6"/>
      <c r="F24" s="6"/>
      <c r="G24" s="7"/>
      <c r="H24" s="7"/>
    </row>
  </sheetData>
  <mergeCells count="1">
    <mergeCell ref="G12:I12"/>
  </mergeCells>
  <printOptions/>
  <pageMargins left="0.75" right="0.75" top="0.66" bottom="1" header="0.5" footer="0.5"/>
  <pageSetup horizontalDpi="300" verticalDpi="300" orientation="portrait" r:id="rId3"/>
  <headerFooter alignWithMargins="0">
    <oddHeader>&amp;C&amp;A</oddHeader>
    <oddFooter>&amp;CPage &amp;P</oddFooter>
  </headerFooter>
  <legacyDrawing r:id="rId2"/>
  <oleObjects>
    <oleObject progId="Equation.3" shapeId="52882335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K21"/>
  <sheetViews>
    <sheetView zoomScale="90" zoomScaleNormal="90" workbookViewId="0" topLeftCell="A1">
      <selection activeCell="G17" sqref="G17"/>
    </sheetView>
  </sheetViews>
  <sheetFormatPr defaultColWidth="9.140625" defaultRowHeight="12.75"/>
  <cols>
    <col min="1" max="1" width="5.421875" style="1" customWidth="1"/>
    <col min="2" max="2" width="9.7109375" style="1" customWidth="1"/>
    <col min="3" max="3" width="12.140625" style="1" customWidth="1"/>
    <col min="4" max="4" width="10.28125" style="1" customWidth="1"/>
    <col min="5" max="5" width="8.28125" style="1" customWidth="1"/>
    <col min="6" max="6" width="10.140625" style="1" customWidth="1"/>
    <col min="7" max="7" width="11.7109375" style="1" customWidth="1"/>
    <col min="8" max="8" width="11.28125" style="1" customWidth="1"/>
    <col min="9" max="9" width="12.28125" style="1" customWidth="1"/>
    <col min="10" max="10" width="12.57421875" style="1" customWidth="1"/>
    <col min="11" max="11" width="12.7109375" style="1" customWidth="1"/>
    <col min="12" max="16384" width="9.140625" style="1" customWidth="1"/>
  </cols>
  <sheetData>
    <row r="1" spans="1:11" ht="18">
      <c r="A1" s="2" t="s">
        <v>20</v>
      </c>
      <c r="K1" s="3"/>
    </row>
    <row r="2" spans="1:11" ht="18">
      <c r="A2" s="2" t="s">
        <v>19</v>
      </c>
      <c r="G2" s="18" t="s">
        <v>23</v>
      </c>
      <c r="K2" s="3"/>
    </row>
    <row r="3" spans="1:11" ht="18">
      <c r="A3" s="2"/>
      <c r="G3" s="19" t="s">
        <v>13</v>
      </c>
      <c r="K3" s="3"/>
    </row>
    <row r="4" spans="7:11" ht="18">
      <c r="G4" s="43">
        <v>0.04</v>
      </c>
      <c r="H4" s="17"/>
      <c r="I4" s="17"/>
      <c r="J4" s="17" t="s">
        <v>21</v>
      </c>
      <c r="K4" s="17"/>
    </row>
    <row r="5" spans="1:11" ht="18">
      <c r="A5" s="12" t="s">
        <v>9</v>
      </c>
      <c r="C5" s="47" t="s">
        <v>39</v>
      </c>
      <c r="D5" s="48">
        <v>0.05</v>
      </c>
      <c r="F5" s="21" t="s">
        <v>2</v>
      </c>
      <c r="G5" s="17"/>
      <c r="H5" s="17"/>
      <c r="I5" s="17" t="s">
        <v>22</v>
      </c>
      <c r="J5" s="17" t="s">
        <v>22</v>
      </c>
      <c r="K5" s="17"/>
    </row>
    <row r="6" spans="1:11" s="4" customFormat="1" ht="18">
      <c r="A6" s="4">
        <v>160</v>
      </c>
      <c r="C6" s="21" t="s">
        <v>3</v>
      </c>
      <c r="D6" s="4" t="s">
        <v>4</v>
      </c>
      <c r="E6" s="4" t="s">
        <v>5</v>
      </c>
      <c r="F6" s="21" t="s">
        <v>6</v>
      </c>
      <c r="G6" s="45" t="s">
        <v>23</v>
      </c>
      <c r="H6" s="19" t="s">
        <v>24</v>
      </c>
      <c r="I6" s="19" t="s">
        <v>25</v>
      </c>
      <c r="J6" s="19" t="s">
        <v>26</v>
      </c>
      <c r="K6" s="43" t="s">
        <v>27</v>
      </c>
    </row>
    <row r="7" spans="1:11" s="4" customFormat="1" ht="18">
      <c r="A7" s="12" t="s">
        <v>28</v>
      </c>
      <c r="B7" s="12" t="s">
        <v>10</v>
      </c>
      <c r="C7" s="21" t="s">
        <v>11</v>
      </c>
      <c r="D7" s="4" t="s">
        <v>12</v>
      </c>
      <c r="E7" s="4" t="s">
        <v>13</v>
      </c>
      <c r="F7" s="21" t="s">
        <v>14</v>
      </c>
      <c r="G7" s="46" t="s">
        <v>29</v>
      </c>
      <c r="H7" s="19" t="s">
        <v>30</v>
      </c>
      <c r="I7" s="19" t="s">
        <v>31</v>
      </c>
      <c r="J7" s="19" t="s">
        <v>31</v>
      </c>
      <c r="K7" s="43" t="s">
        <v>32</v>
      </c>
    </row>
    <row r="8" spans="1:11" ht="18">
      <c r="A8" s="4">
        <v>15</v>
      </c>
      <c r="B8" s="4">
        <f>A8/A6</f>
        <v>0.09375</v>
      </c>
      <c r="C8" s="44">
        <f>SQRT(B8*(1-B8)/A6)</f>
        <v>0.023043564380863475</v>
      </c>
      <c r="D8" s="5">
        <f>1-D5</f>
        <v>0.95</v>
      </c>
      <c r="E8" s="6">
        <f>NORMSINV(D8+(1-D8)/2)</f>
        <v>1.9599610823206604</v>
      </c>
      <c r="F8" s="22">
        <f>E8*C8</f>
        <v>0.04516448938444299</v>
      </c>
      <c r="G8" s="46">
        <f>SQRT(G4*(1-G4)/A6)</f>
        <v>0.015491933384829668</v>
      </c>
      <c r="H8" s="19">
        <f>(B8-G4)/G8</f>
        <v>3.4695475809774776</v>
      </c>
      <c r="I8" s="19">
        <f>NORMDIST(H8,0,1,TRUE)</f>
        <v>0.9997392856243807</v>
      </c>
      <c r="J8" s="19">
        <f>1-I8</f>
        <v>0.00026071437561925315</v>
      </c>
      <c r="K8" s="34">
        <f>2*(1-NORMDIST(H8,0,1,TRUE))</f>
        <v>0.0005214287512385063</v>
      </c>
    </row>
    <row r="9" spans="1:11" ht="18">
      <c r="A9" s="4"/>
      <c r="B9" s="20" t="s">
        <v>33</v>
      </c>
      <c r="C9" s="20"/>
      <c r="D9" s="5"/>
      <c r="E9" s="6"/>
      <c r="F9" s="6"/>
      <c r="G9" s="7"/>
      <c r="H9" s="26" t="s">
        <v>44</v>
      </c>
      <c r="I9" s="29"/>
      <c r="J9" s="29"/>
      <c r="K9" s="30"/>
    </row>
    <row r="10" spans="1:11" ht="18">
      <c r="A10" s="4"/>
      <c r="B10" s="21" t="s">
        <v>7</v>
      </c>
      <c r="C10" s="21" t="s">
        <v>8</v>
      </c>
      <c r="D10" s="5"/>
      <c r="E10" s="6"/>
      <c r="F10" s="6"/>
      <c r="G10" s="7"/>
      <c r="H10" s="33">
        <f>$B$8+$E$8*$G$8</f>
        <v>0.12411358652417033</v>
      </c>
      <c r="I10" s="31" t="s">
        <v>34</v>
      </c>
      <c r="J10" s="31"/>
      <c r="K10" s="32"/>
    </row>
    <row r="11" spans="1:11" ht="18">
      <c r="A11" s="4"/>
      <c r="B11" s="21" t="s">
        <v>15</v>
      </c>
      <c r="C11" s="21" t="s">
        <v>15</v>
      </c>
      <c r="D11" s="5"/>
      <c r="E11" s="6"/>
      <c r="F11" s="6"/>
      <c r="G11" s="7"/>
      <c r="H11" s="33">
        <f>$B$8-$E$8*$G$8</f>
        <v>0.06338641347582967</v>
      </c>
      <c r="I11" s="31" t="s">
        <v>35</v>
      </c>
      <c r="J11" s="31"/>
      <c r="K11" s="32"/>
    </row>
    <row r="12" spans="1:10" ht="18">
      <c r="A12" s="4"/>
      <c r="B12" s="52">
        <f>B8-F8</f>
        <v>0.04858551061555701</v>
      </c>
      <c r="C12" s="52">
        <f>B8+F8</f>
        <v>0.138914489384443</v>
      </c>
      <c r="D12" s="5"/>
      <c r="E12" s="6"/>
      <c r="F12" s="6"/>
      <c r="G12" s="7"/>
      <c r="H12" s="7"/>
      <c r="I12" s="7"/>
      <c r="J12" s="7"/>
    </row>
    <row r="13" spans="1:11" ht="18">
      <c r="A13" s="4"/>
      <c r="B13" s="4"/>
      <c r="D13" s="5"/>
      <c r="E13" s="6"/>
      <c r="F13"/>
      <c r="G13"/>
      <c r="H13" s="50">
        <f>-E8</f>
        <v>-1.9599610823206604</v>
      </c>
      <c r="I13" s="49" t="s">
        <v>55</v>
      </c>
      <c r="J13" s="49"/>
      <c r="K13" s="51">
        <f>E8</f>
        <v>1.9599610823206604</v>
      </c>
    </row>
    <row r="14" spans="1:10" ht="18">
      <c r="A14" s="4"/>
      <c r="B14" s="4"/>
      <c r="D14" s="5"/>
      <c r="E14" s="6"/>
      <c r="F14" s="6"/>
      <c r="G14" s="7"/>
      <c r="H14" s="7"/>
      <c r="I14" s="7"/>
      <c r="J14" s="7"/>
    </row>
    <row r="15" spans="1:10" ht="18">
      <c r="A15" s="4"/>
      <c r="B15" s="4"/>
      <c r="D15" s="5"/>
      <c r="E15" s="6"/>
      <c r="F15" s="6"/>
      <c r="G15" s="7"/>
      <c r="H15" s="7"/>
      <c r="I15" s="7"/>
      <c r="J15" s="7"/>
    </row>
    <row r="16" spans="1:10" ht="18">
      <c r="A16" s="4"/>
      <c r="B16" s="4"/>
      <c r="D16" s="5"/>
      <c r="E16" s="6"/>
      <c r="F16" s="6"/>
      <c r="G16" s="7"/>
      <c r="H16" s="7"/>
      <c r="I16" s="7"/>
      <c r="J16" s="7"/>
    </row>
    <row r="17" spans="1:10" ht="18">
      <c r="A17" s="4"/>
      <c r="B17" s="4"/>
      <c r="D17" s="5"/>
      <c r="E17" s="6"/>
      <c r="F17" s="6"/>
      <c r="G17" s="7"/>
      <c r="H17" s="7"/>
      <c r="I17" s="7"/>
      <c r="J17" s="7"/>
    </row>
    <row r="18" spans="1:10" ht="18">
      <c r="A18" s="4"/>
      <c r="B18" s="4"/>
      <c r="D18" s="5"/>
      <c r="E18" s="6"/>
      <c r="F18" s="6"/>
      <c r="G18" s="7"/>
      <c r="H18" s="7"/>
      <c r="I18" s="7"/>
      <c r="J18" s="7"/>
    </row>
    <row r="19" spans="1:10" ht="18">
      <c r="A19" s="4"/>
      <c r="B19" s="4"/>
      <c r="D19" s="5"/>
      <c r="E19" s="6"/>
      <c r="F19" s="6"/>
      <c r="G19" s="7"/>
      <c r="H19" s="7"/>
      <c r="I19" s="7"/>
      <c r="J19" s="7"/>
    </row>
    <row r="20" spans="1:10" ht="18">
      <c r="A20" s="4"/>
      <c r="B20" s="4"/>
      <c r="D20" s="5"/>
      <c r="E20" s="6"/>
      <c r="F20" s="6"/>
      <c r="G20" s="7"/>
      <c r="H20" s="7"/>
      <c r="I20" s="7"/>
      <c r="J20" s="7"/>
    </row>
    <row r="21" spans="1:10" ht="18">
      <c r="A21" s="4"/>
      <c r="B21" s="4"/>
      <c r="D21" s="5"/>
      <c r="E21" s="6"/>
      <c r="F21" s="6"/>
      <c r="G21" s="7"/>
      <c r="H21" s="7"/>
      <c r="I21" s="7"/>
      <c r="J21" s="7"/>
    </row>
  </sheetData>
  <mergeCells count="1">
    <mergeCell ref="I13:J13"/>
  </mergeCells>
  <printOptions/>
  <pageMargins left="0.75" right="0.75" top="1" bottom="1" header="0.5" footer="0.5"/>
  <pageSetup horizontalDpi="600" verticalDpi="600" orientation="portrait" r:id="rId4"/>
  <drawing r:id="rId3"/>
  <legacyDrawing r:id="rId2"/>
  <oleObjects>
    <oleObject progId="Equation.3" shapeId="2935149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selection activeCell="H16" sqref="H16"/>
    </sheetView>
  </sheetViews>
  <sheetFormatPr defaultColWidth="9.140625" defaultRowHeight="12.75"/>
  <cols>
    <col min="1" max="1" width="10.140625" style="0" customWidth="1"/>
    <col min="2" max="2" width="10.421875" style="0" customWidth="1"/>
    <col min="3" max="3" width="15.28125" style="0" customWidth="1"/>
    <col min="6" max="6" width="13.8515625" style="0" customWidth="1"/>
    <col min="7" max="7" width="12.140625" style="0" customWidth="1"/>
    <col min="8" max="8" width="12.00390625" style="0" customWidth="1"/>
    <col min="9" max="9" width="13.57421875" style="16" customWidth="1"/>
    <col min="10" max="10" width="12.140625" style="0" customWidth="1"/>
  </cols>
  <sheetData>
    <row r="1" spans="1:8" ht="18">
      <c r="A1" s="2" t="s">
        <v>20</v>
      </c>
      <c r="B1" s="1"/>
      <c r="C1" s="1"/>
      <c r="D1" s="1"/>
      <c r="E1" s="1"/>
      <c r="F1" s="1"/>
      <c r="G1" s="1"/>
      <c r="H1" s="1"/>
    </row>
    <row r="2" spans="1:10" ht="18">
      <c r="A2" s="2" t="s">
        <v>36</v>
      </c>
      <c r="B2" s="1"/>
      <c r="E2" s="1"/>
      <c r="F2" s="1"/>
      <c r="G2" s="14" t="s">
        <v>23</v>
      </c>
      <c r="H2" s="1"/>
      <c r="I2" s="4"/>
      <c r="J2" s="1"/>
    </row>
    <row r="3" spans="1:10" ht="18">
      <c r="A3" s="1"/>
      <c r="B3" s="1"/>
      <c r="C3" s="24"/>
      <c r="D3" s="3"/>
      <c r="E3" s="1"/>
      <c r="F3" s="1"/>
      <c r="G3" s="4" t="s">
        <v>13</v>
      </c>
      <c r="H3" s="1"/>
      <c r="I3" s="4"/>
      <c r="J3" s="1"/>
    </row>
    <row r="4" spans="1:10" ht="18">
      <c r="A4" s="12" t="s">
        <v>9</v>
      </c>
      <c r="B4" s="1"/>
      <c r="C4" s="24"/>
      <c r="D4" s="3"/>
      <c r="E4" s="1"/>
      <c r="F4" s="1"/>
      <c r="G4" s="12">
        <v>0.6</v>
      </c>
      <c r="H4" s="1"/>
      <c r="I4" s="4"/>
      <c r="J4" s="1"/>
    </row>
    <row r="5" spans="1:10" ht="18">
      <c r="A5" s="4">
        <v>1320</v>
      </c>
      <c r="B5" s="1"/>
      <c r="C5" s="47" t="s">
        <v>39</v>
      </c>
      <c r="D5" s="48">
        <v>0.1</v>
      </c>
      <c r="E5" s="1"/>
      <c r="F5" s="4" t="s">
        <v>2</v>
      </c>
      <c r="G5" s="1"/>
      <c r="H5" s="1"/>
      <c r="I5" s="4" t="s">
        <v>22</v>
      </c>
      <c r="J5" s="1"/>
    </row>
    <row r="6" spans="1:10" ht="18">
      <c r="A6" s="4"/>
      <c r="B6" s="4"/>
      <c r="C6" s="4" t="s">
        <v>3</v>
      </c>
      <c r="D6" s="4" t="s">
        <v>4</v>
      </c>
      <c r="E6" s="4" t="s">
        <v>5</v>
      </c>
      <c r="F6" s="4" t="s">
        <v>6</v>
      </c>
      <c r="G6" s="53" t="s">
        <v>23</v>
      </c>
      <c r="H6" s="4" t="s">
        <v>24</v>
      </c>
      <c r="I6" s="4" t="s">
        <v>37</v>
      </c>
      <c r="J6" s="4"/>
    </row>
    <row r="7" spans="1:10" ht="18">
      <c r="A7" s="12" t="s">
        <v>28</v>
      </c>
      <c r="B7" s="12" t="s">
        <v>10</v>
      </c>
      <c r="C7" s="4" t="s">
        <v>11</v>
      </c>
      <c r="D7" s="4" t="s">
        <v>12</v>
      </c>
      <c r="E7" s="4" t="s">
        <v>13</v>
      </c>
      <c r="F7" s="4" t="s">
        <v>14</v>
      </c>
      <c r="G7" s="54" t="s">
        <v>29</v>
      </c>
      <c r="H7" s="4" t="s">
        <v>30</v>
      </c>
      <c r="I7" s="4" t="s">
        <v>31</v>
      </c>
      <c r="J7" s="4"/>
    </row>
    <row r="8" spans="1:10" ht="18">
      <c r="A8" s="4">
        <v>775</v>
      </c>
      <c r="B8" s="4">
        <f>A8/A5</f>
        <v>0.5871212121212122</v>
      </c>
      <c r="C8" s="1">
        <f>SQRT(B8*(1-B8)/A5)</f>
        <v>0.013551526090917816</v>
      </c>
      <c r="D8" s="5">
        <f>1-D5</f>
        <v>0.9</v>
      </c>
      <c r="E8" s="6">
        <f>NORMSINV(D8+(1-D8)/2)</f>
        <v>1.6448530004709028</v>
      </c>
      <c r="F8" s="55">
        <f>E8*$C$8</f>
        <v>0.022290268351605892</v>
      </c>
      <c r="G8" s="54">
        <f>SQRT(G4*(1-G4)/A5)</f>
        <v>0.01348399724926484</v>
      </c>
      <c r="H8" s="15">
        <f>(B8-G4)/G8</f>
        <v>-0.9551164718229223</v>
      </c>
      <c r="I8" s="12">
        <f>NORMDIST(H8,0,1,TRUE)</f>
        <v>0.1697593879745405</v>
      </c>
      <c r="J8" s="2" t="s">
        <v>45</v>
      </c>
    </row>
    <row r="9" spans="1:8" ht="18">
      <c r="A9" s="4"/>
      <c r="B9" s="20" t="s">
        <v>33</v>
      </c>
      <c r="C9" s="20"/>
      <c r="D9" s="5"/>
      <c r="E9" s="6">
        <f>NORMSINV(D8)</f>
        <v>1.2815507943741977</v>
      </c>
      <c r="F9" s="55">
        <f>E9*$C$8</f>
        <v>0.017366969026798393</v>
      </c>
      <c r="G9" s="23" t="s">
        <v>41</v>
      </c>
      <c r="H9" s="7"/>
    </row>
    <row r="10" spans="1:11" ht="18">
      <c r="A10" s="21"/>
      <c r="B10" s="21" t="s">
        <v>7</v>
      </c>
      <c r="C10" s="21" t="s">
        <v>8</v>
      </c>
      <c r="D10" s="5"/>
      <c r="E10" s="6"/>
      <c r="F10" s="6"/>
      <c r="G10" s="7"/>
      <c r="H10" s="26" t="s">
        <v>44</v>
      </c>
      <c r="I10" s="27"/>
      <c r="J10" s="28"/>
      <c r="K10" s="28"/>
    </row>
    <row r="11" spans="1:11" ht="18">
      <c r="A11" s="21"/>
      <c r="B11" s="21" t="s">
        <v>15</v>
      </c>
      <c r="C11" s="21" t="s">
        <v>15</v>
      </c>
      <c r="D11" s="5"/>
      <c r="E11" s="6"/>
      <c r="F11" s="6"/>
      <c r="G11" s="7"/>
      <c r="H11" s="33">
        <f>$B$8+E9*$G$8</f>
        <v>0.604401639507347</v>
      </c>
      <c r="I11" s="29" t="s">
        <v>34</v>
      </c>
      <c r="J11" s="28"/>
      <c r="K11" s="28"/>
    </row>
    <row r="12" spans="1:11" ht="18">
      <c r="A12" s="25" t="s">
        <v>40</v>
      </c>
      <c r="B12" s="52">
        <f>B8-F8</f>
        <v>0.5648309437696063</v>
      </c>
      <c r="C12" s="52">
        <f>B8+F8</f>
        <v>0.609411480472818</v>
      </c>
      <c r="D12" s="5"/>
      <c r="E12" s="6"/>
      <c r="F12" s="6"/>
      <c r="G12" s="7"/>
      <c r="H12" s="33" t="s">
        <v>38</v>
      </c>
      <c r="I12" s="29"/>
      <c r="J12" s="28"/>
      <c r="K12" s="28"/>
    </row>
    <row r="13" spans="1:5" ht="18">
      <c r="A13" s="25" t="s">
        <v>43</v>
      </c>
      <c r="B13" s="52" t="s">
        <v>42</v>
      </c>
      <c r="C13" s="52">
        <f>B8+F9</f>
        <v>0.6044881811480105</v>
      </c>
      <c r="D13" s="5"/>
      <c r="E13" s="6"/>
    </row>
  </sheetData>
  <printOptions/>
  <pageMargins left="0.75" right="0.75" top="1" bottom="1" header="0.5" footer="0.5"/>
  <pageSetup horizontalDpi="300" verticalDpi="300" orientation="portrait" r:id="rId4"/>
  <drawing r:id="rId3"/>
  <legacyDrawing r:id="rId2"/>
  <oleObjects>
    <oleObject progId="Equation.3" shapeId="294265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Decision Sciences</dc:creator>
  <cp:keywords/>
  <dc:description/>
  <cp:lastModifiedBy>School of Business</cp:lastModifiedBy>
  <dcterms:created xsi:type="dcterms:W3CDTF">1997-12-03T01:47:55Z</dcterms:created>
  <dcterms:modified xsi:type="dcterms:W3CDTF">2002-10-31T04:24:20Z</dcterms:modified>
  <cp:category/>
  <cp:version/>
  <cp:contentType/>
  <cp:contentStatus/>
</cp:coreProperties>
</file>