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65506" windowWidth="15195" windowHeight="8700" activeTab="0"/>
  </bookViews>
  <sheets>
    <sheet name="Population" sheetId="1" r:id="rId1"/>
    <sheet name="Estimate 1" sheetId="2" r:id="rId2"/>
    <sheet name="Estimate 2" sheetId="3" r:id="rId3"/>
    <sheet name="Estimate 3" sheetId="4" r:id="rId4"/>
    <sheet name="Estimate 4" sheetId="5" r:id="rId5"/>
    <sheet name="Summary" sheetId="6" r:id="rId6"/>
  </sheets>
  <definedNames>
    <definedName name="data1">'Estimate 1'!$A$2:$A$200</definedName>
    <definedName name="data2">'Estimate 2'!$A$2:$A$200</definedName>
    <definedName name="data3">'Estimate 3'!$A$2:$A$200</definedName>
    <definedName name="data4">'Estimate 4'!$A$2:$A$200</definedName>
  </definedNames>
  <calcPr fullCalcOnLoad="1"/>
</workbook>
</file>

<file path=xl/comments1.xml><?xml version="1.0" encoding="utf-8"?>
<comments xmlns="http://schemas.openxmlformats.org/spreadsheetml/2006/main">
  <authors>
    <author>Eakin, Mark E</author>
  </authors>
  <commentList>
    <comment ref="H10" authorId="0">
      <text>
        <r>
          <rPr>
            <b/>
            <sz val="24"/>
            <rFont val="Tahoma"/>
            <family val="2"/>
          </rPr>
          <t>While boxes greater than 11 occur only 20% of the time, they tend to catch your eye.</t>
        </r>
        <r>
          <rPr>
            <sz val="10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24"/>
            <rFont val="Tahoma"/>
            <family val="2"/>
          </rPr>
          <t>This allows me to introduce the concept of a Histogram early without actually naming it a Histogram</t>
        </r>
        <r>
          <rPr>
            <sz val="10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20"/>
            <rFont val="Tahoma"/>
            <family val="2"/>
          </rPr>
          <t xml:space="preserve">The average of all 100 boxes. All estimates will be compared to this value. </t>
        </r>
        <r>
          <rPr>
            <sz val="10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26"/>
            <rFont val="Tahoma"/>
            <family val="2"/>
          </rPr>
          <t>I discuss this in vague terms as the typical distance each box size is away from 6.99. I then give it a formal definition later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UTA</author>
    <author>Eakin, Mark E</author>
  </authors>
  <commentList>
    <comment ref="C7" authorId="0">
      <text>
        <r>
          <rPr>
            <b/>
            <sz val="24"/>
            <rFont val="Tahoma"/>
            <family val="2"/>
          </rPr>
          <t>Standard Deviation of the Answers: A measure of how far the answers fell from their average of 10.1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22"/>
            <rFont val="Tahoma"/>
            <family val="2"/>
          </rPr>
          <t>Standard Error of the Answers: A measure of how far the answers fell from 6.99</t>
        </r>
        <r>
          <rPr>
            <sz val="8"/>
            <rFont val="Tahoma"/>
            <family val="2"/>
          </rPr>
          <t xml:space="preserve">
</t>
        </r>
      </text>
    </comment>
    <comment ref="D5" authorId="1">
      <text>
        <r>
          <rPr>
            <sz val="26"/>
            <rFont val="Tahoma"/>
            <family val="2"/>
          </rPr>
          <t>Large boxes cause the average of the sample averages to be biased.</t>
        </r>
        <r>
          <rPr>
            <sz val="10"/>
            <rFont val="Tahoma"/>
            <family val="2"/>
          </rPr>
          <t xml:space="preserve">
</t>
        </r>
      </text>
    </comment>
    <comment ref="B1" authorId="1">
      <text>
        <r>
          <rPr>
            <b/>
            <sz val="22"/>
            <rFont val="Tahoma"/>
            <family val="2"/>
          </rPr>
          <t>Difference between a sample mean and the population mean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UTA</author>
  </authors>
  <commentList>
    <comment ref="C7" authorId="0">
      <text>
        <r>
          <rPr>
            <b/>
            <sz val="14"/>
            <rFont val="Tahoma"/>
            <family val="2"/>
          </rPr>
          <t>Standard Deviation of the Answers: A measure of how far the answers fell from their average.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14"/>
            <rFont val="Tahoma"/>
            <family val="2"/>
          </rPr>
          <t>Standard Error of the Answers: A measure of how far the answers fell from 6.99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eakin</author>
  </authors>
  <commentList>
    <comment ref="C7" authorId="0">
      <text>
        <r>
          <rPr>
            <b/>
            <sz val="24"/>
            <rFont val="Tahoma"/>
            <family val="2"/>
          </rPr>
          <t>A measure of how far the answers fall from their mean.</t>
        </r>
        <r>
          <rPr>
            <sz val="10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24"/>
            <rFont val="Tahoma"/>
            <family val="2"/>
          </rPr>
          <t>A measure of how far values fall from  6.99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eakin</author>
  </authors>
  <commentList>
    <comment ref="C7" authorId="0">
      <text>
        <r>
          <rPr>
            <b/>
            <sz val="24"/>
            <rFont val="Tahoma"/>
            <family val="2"/>
          </rPr>
          <t>A measure of how far the answers fall from their mean.</t>
        </r>
        <r>
          <rPr>
            <sz val="10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24"/>
            <rFont val="Tahoma"/>
            <family val="2"/>
          </rPr>
          <t>A measure of how far values fall from  6.99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UTA</author>
  </authors>
  <commentList>
    <comment ref="C17" authorId="0">
      <text>
        <r>
          <rPr>
            <b/>
            <sz val="14"/>
            <rFont val="Tahoma"/>
            <family val="2"/>
          </rPr>
          <t>Standard Deviation of the Answers: A measure of how far the answers fell from their average.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14"/>
            <rFont val="Tahoma"/>
            <family val="2"/>
          </rPr>
          <t>Standard Error of the Answers: A measure of how far the answers fell from 6.99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14"/>
            <rFont val="Tahoma"/>
            <family val="2"/>
          </rPr>
          <t>Standard Deviation of the Answers: A measure of how far the answers fell from their average.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14"/>
            <rFont val="Tahoma"/>
            <family val="2"/>
          </rPr>
          <t>Standard Error of the Answers: A measure of how far the answers fell from 6.99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14"/>
            <rFont val="Tahoma"/>
            <family val="2"/>
          </rPr>
          <t>Standard Deviation of the Answers: A measure of how far the answers fell from their average.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14"/>
            <rFont val="Tahoma"/>
            <family val="2"/>
          </rPr>
          <t>Standard Error of the Answers: A measure of how far the answers fell from 6.99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<sst xmlns="http://schemas.openxmlformats.org/spreadsheetml/2006/main" count="265" uniqueCount="68">
  <si>
    <t>Box #</t>
  </si>
  <si>
    <t>Size</t>
  </si>
  <si>
    <t>Upper</t>
  </si>
  <si>
    <t>Range</t>
  </si>
  <si>
    <t>Count</t>
  </si>
  <si>
    <t>Answers</t>
  </si>
  <si>
    <t>Average=</t>
  </si>
  <si>
    <t>Error</t>
  </si>
  <si>
    <t>Mode=</t>
  </si>
  <si>
    <t>Median=</t>
  </si>
  <si>
    <t>Mean=</t>
  </si>
  <si>
    <t>n=</t>
  </si>
  <si>
    <t>St Dev=</t>
  </si>
  <si>
    <t>St. Err =</t>
  </si>
  <si>
    <t>less than 2</t>
  </si>
  <si>
    <t>2 up to 4.5</t>
  </si>
  <si>
    <t>4.5 up to 7</t>
  </si>
  <si>
    <t>7 up to 9.5</t>
  </si>
  <si>
    <t>9.5 up to 12</t>
  </si>
  <si>
    <t>12 up to 14.5</t>
  </si>
  <si>
    <t>14.5 up to 17</t>
  </si>
  <si>
    <t>17 up to 19.5</t>
  </si>
  <si>
    <t>19.5 up to 22</t>
  </si>
  <si>
    <t>22 up to 24.5</t>
  </si>
  <si>
    <t>24.5 and up</t>
  </si>
  <si>
    <t/>
  </si>
  <si>
    <t>Standard Deviation</t>
  </si>
  <si>
    <t>Range of Values</t>
  </si>
  <si>
    <t>1 to 5</t>
  </si>
  <si>
    <t>6 to 10</t>
  </si>
  <si>
    <t>11 to 15</t>
  </si>
  <si>
    <t>16 to 20</t>
  </si>
  <si>
    <t>21 to 25</t>
  </si>
  <si>
    <t>26 to 30</t>
  </si>
  <si>
    <t>31 to 35</t>
  </si>
  <si>
    <t>36 to 40</t>
  </si>
  <si>
    <t>41 to 45</t>
  </si>
  <si>
    <t>Number of Boxes in that Range</t>
  </si>
  <si>
    <t>&lt; -5</t>
  </si>
  <si>
    <t>-2.5 to -5</t>
  </si>
  <si>
    <t>0 to -2.5</t>
  </si>
  <si>
    <t>0 to 2.5</t>
  </si>
  <si>
    <t>2.5 to 5</t>
  </si>
  <si>
    <t>5 to 7.5</t>
  </si>
  <si>
    <t>7.5 to 10</t>
  </si>
  <si>
    <t>10 to 12.5</t>
  </si>
  <si>
    <t>12.5 to 15</t>
  </si>
  <si>
    <t>15 to 17.5</t>
  </si>
  <si>
    <t>Error in Answers</t>
  </si>
  <si>
    <t>&gt; 17.5</t>
  </si>
  <si>
    <t>Question</t>
  </si>
  <si>
    <t>22 and up</t>
  </si>
  <si>
    <t>b</t>
  </si>
  <si>
    <t>a</t>
  </si>
  <si>
    <t>94/134</t>
  </si>
  <si>
    <t xml:space="preserve">have an </t>
  </si>
  <si>
    <t xml:space="preserve">error no </t>
  </si>
  <si>
    <t>more than 5</t>
  </si>
  <si>
    <t>109/134 have</t>
  </si>
  <si>
    <t xml:space="preserve">an error </t>
  </si>
  <si>
    <t xml:space="preserve">no more </t>
  </si>
  <si>
    <t>than 5</t>
  </si>
  <si>
    <t>109/134</t>
  </si>
  <si>
    <t>have an error</t>
  </si>
  <si>
    <t>of no more</t>
  </si>
  <si>
    <t xml:space="preserve">have an error </t>
  </si>
  <si>
    <t xml:space="preserve">131/134 </t>
  </si>
  <si>
    <t>no more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</si>
</sst>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sz val="24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b/>
      <sz val="24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4"/>
      <name val="Arial"/>
      <family val="2"/>
    </font>
    <font>
      <b/>
      <sz val="26"/>
      <name val="Tahoma"/>
      <family val="2"/>
    </font>
    <font>
      <sz val="20"/>
      <name val="Arial"/>
      <family val="2"/>
    </font>
    <font>
      <b/>
      <sz val="20"/>
      <name val="Tahoma"/>
      <family val="2"/>
    </font>
    <font>
      <sz val="26"/>
      <name val="Tahoma"/>
      <family val="2"/>
    </font>
    <font>
      <b/>
      <sz val="22"/>
      <name val="Tahom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1"/>
      <name val="Arial"/>
      <family val="2"/>
    </font>
    <font>
      <sz val="22"/>
      <color indexed="10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6" tint="0.5999600291252136"/>
      <name val="Arial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8" fillId="0" borderId="0" xfId="0" applyFont="1" applyAlignment="1">
      <alignment/>
    </xf>
    <xf numFmtId="0" fontId="12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5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 and Percent of Boxes That Fall in the Ranges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14"/>
          <c:w val="0.98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Population!$E$6:$E$14</c:f>
              <c:strCache/>
            </c:strRef>
          </c:cat>
          <c:val>
            <c:numRef>
              <c:f>Population!$F$6:$F$14</c:f>
              <c:numCache/>
            </c:numRef>
          </c:val>
        </c:ser>
        <c:gapWidth val="0"/>
        <c:axId val="7922253"/>
        <c:axId val="4191414"/>
      </c:barChart>
      <c:catAx>
        <c:axId val="7922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1414"/>
        <c:crosses val="autoZero"/>
        <c:auto val="1"/>
        <c:lblOffset val="100"/>
        <c:tickLblSkip val="1"/>
        <c:noMultiLvlLbl val="0"/>
      </c:catAx>
      <c:valAx>
        <c:axId val="4191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22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 of Answers in Each Range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For Question 1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675"/>
          <c:w val="0.984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E6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'Estimate 1'!$H$3:$H$13</c:f>
              <c:strCache/>
            </c:strRef>
          </c:cat>
          <c:val>
            <c:numRef>
              <c:f>'Estimate 1'!$I$3:$I$13</c:f>
              <c:numCache/>
            </c:numRef>
          </c:val>
        </c:ser>
        <c:gapWidth val="0"/>
        <c:axId val="37722727"/>
        <c:axId val="3960224"/>
      </c:barChart>
      <c:catAx>
        <c:axId val="37722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0224"/>
        <c:crosses val="autoZero"/>
        <c:auto val="1"/>
        <c:lblOffset val="100"/>
        <c:tickLblSkip val="1"/>
        <c:noMultiLvlLbl val="0"/>
      </c:catAx>
      <c:valAx>
        <c:axId val="3960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22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 of Answers in Each Range for Question 2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75"/>
          <c:w val="0.9777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'Estimate 2'!$I$2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'Estimate 2'!$H$3:$H$12</c:f>
              <c:strCache/>
            </c:strRef>
          </c:cat>
          <c:val>
            <c:numRef>
              <c:f>'Estimate 2'!$I$3:$I$12</c:f>
              <c:numCache/>
            </c:numRef>
          </c:val>
        </c:ser>
        <c:gapWidth val="0"/>
        <c:axId val="35642017"/>
        <c:axId val="52342698"/>
      </c:barChart>
      <c:catAx>
        <c:axId val="3564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42698"/>
        <c:crosses val="autoZero"/>
        <c:auto val="1"/>
        <c:lblOffset val="100"/>
        <c:tickLblSkip val="1"/>
        <c:noMultiLvlLbl val="0"/>
      </c:catAx>
      <c:valAx>
        <c:axId val="52342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42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 of Sample Averages in Each Range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for Question 3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7175"/>
          <c:w val="0.981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E6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'Estimate 3'!$H$3:$H$13</c:f>
              <c:strCache/>
            </c:strRef>
          </c:cat>
          <c:val>
            <c:numRef>
              <c:f>'Estimate 3'!$I$3:$I$13</c:f>
              <c:numCache/>
            </c:numRef>
          </c:val>
        </c:ser>
        <c:gapWidth val="0"/>
        <c:axId val="1322235"/>
        <c:axId val="11900116"/>
      </c:barChart>
      <c:catAx>
        <c:axId val="1322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00116"/>
        <c:crosses val="autoZero"/>
        <c:auto val="1"/>
        <c:lblOffset val="100"/>
        <c:tickLblSkip val="1"/>
        <c:noMultiLvlLbl val="0"/>
      </c:catAx>
      <c:valAx>
        <c:axId val="11900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22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 of Sample Means in Each Range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for Question 4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69"/>
          <c:w val="0.984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E6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'Estimate 4'!$H$3:$H$13</c:f>
              <c:strCache/>
            </c:strRef>
          </c:cat>
          <c:val>
            <c:numRef>
              <c:f>'Estimate 4'!$I$3:$I$13</c:f>
              <c:numCache/>
            </c:numRef>
          </c:val>
        </c:ser>
        <c:gapWidth val="0"/>
        <c:axId val="39992181"/>
        <c:axId val="24385310"/>
      </c:barChart>
      <c:catAx>
        <c:axId val="39992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85310"/>
        <c:crosses val="autoZero"/>
        <c:auto val="1"/>
        <c:lblOffset val="100"/>
        <c:tickLblSkip val="1"/>
        <c:noMultiLvlLbl val="0"/>
      </c:catAx>
      <c:valAx>
        <c:axId val="24385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92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 of Answers in Each Range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For Question 1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5625"/>
          <c:w val="0.983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E6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'Estimate 1'!$H$3:$H$13</c:f>
              <c:strCache>
                <c:ptCount val="11"/>
                <c:pt idx="0">
                  <c:v>less than 2</c:v>
                </c:pt>
                <c:pt idx="1">
                  <c:v>2 up to 4.5</c:v>
                </c:pt>
                <c:pt idx="2">
                  <c:v>4.5 up to 7</c:v>
                </c:pt>
                <c:pt idx="3">
                  <c:v>7 up to 9.5</c:v>
                </c:pt>
                <c:pt idx="4">
                  <c:v>9.5 up to 12</c:v>
                </c:pt>
                <c:pt idx="5">
                  <c:v>12 up to 14.5</c:v>
                </c:pt>
                <c:pt idx="6">
                  <c:v>14.5 up to 17</c:v>
                </c:pt>
                <c:pt idx="7">
                  <c:v>17 up to 19.5</c:v>
                </c:pt>
                <c:pt idx="8">
                  <c:v>19.5 up to 22</c:v>
                </c:pt>
                <c:pt idx="9">
                  <c:v>22 and up</c:v>
                </c:pt>
              </c:strCache>
            </c:strRef>
          </c:cat>
          <c:val>
            <c:numRef>
              <c:f>'Estimate 1'!$I$3:$I$13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26</c:v>
                </c:pt>
                <c:pt idx="3">
                  <c:v>43</c:v>
                </c:pt>
                <c:pt idx="4">
                  <c:v>23</c:v>
                </c:pt>
                <c:pt idx="5">
                  <c:v>15</c:v>
                </c:pt>
                <c:pt idx="6">
                  <c:v>12</c:v>
                </c:pt>
                <c:pt idx="7">
                  <c:v>5</c:v>
                </c:pt>
                <c:pt idx="8">
                  <c:v>6</c:v>
                </c:pt>
                <c:pt idx="9">
                  <c:v>1</c:v>
                </c:pt>
              </c:numCache>
            </c:numRef>
          </c:val>
        </c:ser>
        <c:gapWidth val="0"/>
        <c:axId val="18141199"/>
        <c:axId val="29053064"/>
      </c:barChart>
      <c:catAx>
        <c:axId val="18141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53064"/>
        <c:crosses val="autoZero"/>
        <c:auto val="1"/>
        <c:lblOffset val="100"/>
        <c:tickLblSkip val="1"/>
        <c:noMultiLvlLbl val="0"/>
      </c:catAx>
      <c:valAx>
        <c:axId val="29053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41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 of Sample Averages in Each Range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for Question 3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7175"/>
          <c:w val="0.9837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E6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'Estimate 3'!$H$3:$H$13</c:f>
              <c:strCache>
                <c:ptCount val="11"/>
                <c:pt idx="0">
                  <c:v>less than 2</c:v>
                </c:pt>
                <c:pt idx="1">
                  <c:v>2 up to 4.5</c:v>
                </c:pt>
                <c:pt idx="2">
                  <c:v>4.5 up to 7</c:v>
                </c:pt>
                <c:pt idx="3">
                  <c:v>7 up to 9.5</c:v>
                </c:pt>
                <c:pt idx="4">
                  <c:v>9.5 up to 12</c:v>
                </c:pt>
                <c:pt idx="5">
                  <c:v>12 up to 14.5</c:v>
                </c:pt>
                <c:pt idx="6">
                  <c:v>14.5 up to 17</c:v>
                </c:pt>
                <c:pt idx="7">
                  <c:v>17 up to 19.5</c:v>
                </c:pt>
                <c:pt idx="8">
                  <c:v>19.5 up to 22</c:v>
                </c:pt>
                <c:pt idx="9">
                  <c:v>22 and up</c:v>
                </c:pt>
              </c:strCache>
            </c:strRef>
          </c:cat>
          <c:val>
            <c:numRef>
              <c:f>'Estimate 3'!$I$3:$I$13</c:f>
              <c:numCache>
                <c:ptCount val="11"/>
                <c:pt idx="0">
                  <c:v>1</c:v>
                </c:pt>
                <c:pt idx="1">
                  <c:v>5</c:v>
                </c:pt>
                <c:pt idx="2">
                  <c:v>33</c:v>
                </c:pt>
                <c:pt idx="3">
                  <c:v>45</c:v>
                </c:pt>
                <c:pt idx="4">
                  <c:v>26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gapWidth val="0"/>
        <c:axId val="60150985"/>
        <c:axId val="4487954"/>
      </c:barChart>
      <c:catAx>
        <c:axId val="60150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7954"/>
        <c:crosses val="autoZero"/>
        <c:auto val="1"/>
        <c:lblOffset val="100"/>
        <c:tickLblSkip val="1"/>
        <c:noMultiLvlLbl val="0"/>
      </c:catAx>
      <c:valAx>
        <c:axId val="4487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50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 of Sample Means in Each Range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for Question 4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69"/>
          <c:w val="0.983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E6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'Estimate 4'!$H$3:$H$13</c:f>
              <c:strCache>
                <c:ptCount val="11"/>
                <c:pt idx="0">
                  <c:v>less than 2</c:v>
                </c:pt>
                <c:pt idx="1">
                  <c:v>2 up to 4.5</c:v>
                </c:pt>
                <c:pt idx="2">
                  <c:v>4.5 up to 7</c:v>
                </c:pt>
                <c:pt idx="3">
                  <c:v>7 up to 9.5</c:v>
                </c:pt>
                <c:pt idx="4">
                  <c:v>9.5 up to 12</c:v>
                </c:pt>
                <c:pt idx="5">
                  <c:v>12 up to 14.5</c:v>
                </c:pt>
                <c:pt idx="6">
                  <c:v>14.5 up to 17</c:v>
                </c:pt>
                <c:pt idx="7">
                  <c:v>17 up to 19.5</c:v>
                </c:pt>
                <c:pt idx="8">
                  <c:v>19.5 up to 22</c:v>
                </c:pt>
                <c:pt idx="9">
                  <c:v>22 and up</c:v>
                </c:pt>
              </c:strCache>
            </c:strRef>
          </c:cat>
          <c:val>
            <c:numRef>
              <c:f>'Estimate 4'!$I$3:$I$13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53</c:v>
                </c:pt>
                <c:pt idx="3">
                  <c:v>45</c:v>
                </c:pt>
                <c:pt idx="4">
                  <c:v>15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gapWidth val="0"/>
        <c:axId val="40391587"/>
        <c:axId val="27979964"/>
      </c:barChart>
      <c:catAx>
        <c:axId val="40391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79964"/>
        <c:crosses val="autoZero"/>
        <c:auto val="1"/>
        <c:lblOffset val="100"/>
        <c:tickLblSkip val="1"/>
        <c:noMultiLvlLbl val="0"/>
      </c:catAx>
      <c:valAx>
        <c:axId val="27979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91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 of Answers in Each Range for Question 2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675"/>
          <c:w val="0.983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'Estimate 2'!$I$2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'Estimate 2'!$H$3:$H$12</c:f>
              <c:strCache>
                <c:ptCount val="10"/>
                <c:pt idx="0">
                  <c:v>less than 2</c:v>
                </c:pt>
                <c:pt idx="1">
                  <c:v>2 up to 4.5</c:v>
                </c:pt>
                <c:pt idx="2">
                  <c:v>4.5 up to 7</c:v>
                </c:pt>
                <c:pt idx="3">
                  <c:v>7 up to 9.5</c:v>
                </c:pt>
                <c:pt idx="4">
                  <c:v>9.5 up to 12</c:v>
                </c:pt>
                <c:pt idx="5">
                  <c:v>12 up to 14.5</c:v>
                </c:pt>
                <c:pt idx="6">
                  <c:v>14.5 up to 17</c:v>
                </c:pt>
                <c:pt idx="7">
                  <c:v>17 up to 19.5</c:v>
                </c:pt>
                <c:pt idx="8">
                  <c:v>19.5 up to 22</c:v>
                </c:pt>
                <c:pt idx="9">
                  <c:v>22 and up</c:v>
                </c:pt>
              </c:strCache>
            </c:strRef>
          </c:cat>
          <c:val>
            <c:numRef>
              <c:f>'Estimate 2'!$I$3:$I$12</c:f>
              <c:numCache>
                <c:ptCount val="10"/>
                <c:pt idx="0">
                  <c:v>5</c:v>
                </c:pt>
                <c:pt idx="1">
                  <c:v>17</c:v>
                </c:pt>
                <c:pt idx="2">
                  <c:v>32</c:v>
                </c:pt>
                <c:pt idx="3">
                  <c:v>43</c:v>
                </c:pt>
                <c:pt idx="4">
                  <c:v>17</c:v>
                </c:pt>
                <c:pt idx="5">
                  <c:v>12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50493085"/>
        <c:axId val="51784582"/>
      </c:barChart>
      <c:catAx>
        <c:axId val="50493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84582"/>
        <c:crosses val="autoZero"/>
        <c:auto val="1"/>
        <c:lblOffset val="100"/>
        <c:tickLblSkip val="1"/>
        <c:noMultiLvlLbl val="0"/>
      </c:catAx>
      <c:valAx>
        <c:axId val="51784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93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15</xdr:row>
      <xdr:rowOff>180975</xdr:rowOff>
    </xdr:from>
    <xdr:to>
      <xdr:col>11</xdr:col>
      <xdr:colOff>257175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2971800" y="5895975"/>
        <a:ext cx="68484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16</xdr:row>
      <xdr:rowOff>200025</xdr:rowOff>
    </xdr:from>
    <xdr:to>
      <xdr:col>12</xdr:col>
      <xdr:colOff>714375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790825" y="5686425"/>
        <a:ext cx="85439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14</xdr:row>
      <xdr:rowOff>352425</xdr:rowOff>
    </xdr:from>
    <xdr:to>
      <xdr:col>12</xdr:col>
      <xdr:colOff>485775</xdr:colOff>
      <xdr:row>23</xdr:row>
      <xdr:rowOff>209550</xdr:rowOff>
    </xdr:to>
    <xdr:graphicFrame>
      <xdr:nvGraphicFramePr>
        <xdr:cNvPr id="1" name="Chart 3"/>
        <xdr:cNvGraphicFramePr/>
      </xdr:nvGraphicFramePr>
      <xdr:xfrm>
        <a:off x="3638550" y="5514975"/>
        <a:ext cx="65913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14</xdr:row>
      <xdr:rowOff>228600</xdr:rowOff>
    </xdr:from>
    <xdr:to>
      <xdr:col>15</xdr:col>
      <xdr:colOff>209550</xdr:colOff>
      <xdr:row>23</xdr:row>
      <xdr:rowOff>381000</xdr:rowOff>
    </xdr:to>
    <xdr:graphicFrame>
      <xdr:nvGraphicFramePr>
        <xdr:cNvPr id="1" name="Chart 1"/>
        <xdr:cNvGraphicFramePr/>
      </xdr:nvGraphicFramePr>
      <xdr:xfrm>
        <a:off x="3381375" y="5295900"/>
        <a:ext cx="74390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15</xdr:row>
      <xdr:rowOff>342900</xdr:rowOff>
    </xdr:from>
    <xdr:to>
      <xdr:col>18</xdr:col>
      <xdr:colOff>19050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3590925" y="5791200"/>
        <a:ext cx="95821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0</xdr:row>
      <xdr:rowOff>76200</xdr:rowOff>
    </xdr:from>
    <xdr:to>
      <xdr:col>20</xdr:col>
      <xdr:colOff>428625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9477375" y="76200"/>
        <a:ext cx="84010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33</xdr:row>
      <xdr:rowOff>57150</xdr:rowOff>
    </xdr:from>
    <xdr:to>
      <xdr:col>20</xdr:col>
      <xdr:colOff>476250</xdr:colOff>
      <xdr:row>57</xdr:row>
      <xdr:rowOff>95250</xdr:rowOff>
    </xdr:to>
    <xdr:graphicFrame>
      <xdr:nvGraphicFramePr>
        <xdr:cNvPr id="2" name="Chart 3"/>
        <xdr:cNvGraphicFramePr/>
      </xdr:nvGraphicFramePr>
      <xdr:xfrm>
        <a:off x="9486900" y="9620250"/>
        <a:ext cx="84391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438150</xdr:colOff>
      <xdr:row>58</xdr:row>
      <xdr:rowOff>95250</xdr:rowOff>
    </xdr:from>
    <xdr:to>
      <xdr:col>20</xdr:col>
      <xdr:colOff>457200</xdr:colOff>
      <xdr:row>83</xdr:row>
      <xdr:rowOff>38100</xdr:rowOff>
    </xdr:to>
    <xdr:graphicFrame>
      <xdr:nvGraphicFramePr>
        <xdr:cNvPr id="3" name="Chart 4"/>
        <xdr:cNvGraphicFramePr/>
      </xdr:nvGraphicFramePr>
      <xdr:xfrm>
        <a:off x="9496425" y="13706475"/>
        <a:ext cx="841057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419100</xdr:colOff>
      <xdr:row>12</xdr:row>
      <xdr:rowOff>0</xdr:rowOff>
    </xdr:from>
    <xdr:to>
      <xdr:col>20</xdr:col>
      <xdr:colOff>400050</xdr:colOff>
      <xdr:row>33</xdr:row>
      <xdr:rowOff>0</xdr:rowOff>
    </xdr:to>
    <xdr:graphicFrame>
      <xdr:nvGraphicFramePr>
        <xdr:cNvPr id="4" name="Chart 3"/>
        <xdr:cNvGraphicFramePr/>
      </xdr:nvGraphicFramePr>
      <xdr:xfrm>
        <a:off x="9477375" y="4514850"/>
        <a:ext cx="8372475" cy="504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="60" zoomScaleNormal="60" zoomScalePageLayoutView="0" workbookViewId="0" topLeftCell="A1">
      <selection activeCell="R17" sqref="R17"/>
    </sheetView>
  </sheetViews>
  <sheetFormatPr defaultColWidth="9.140625" defaultRowHeight="12.75"/>
  <cols>
    <col min="1" max="1" width="14.28125" style="1" customWidth="1"/>
    <col min="2" max="2" width="10.28125" style="1" customWidth="1"/>
    <col min="5" max="5" width="40.140625" style="0" customWidth="1"/>
    <col min="6" max="6" width="14.7109375" style="0" customWidth="1"/>
  </cols>
  <sheetData>
    <row r="1" spans="1:2" ht="30">
      <c r="A1" s="1" t="s">
        <v>0</v>
      </c>
      <c r="B1" s="1" t="s">
        <v>1</v>
      </c>
    </row>
    <row r="2" spans="1:6" ht="30">
      <c r="A2" s="1">
        <v>1</v>
      </c>
      <c r="B2" s="1">
        <v>1</v>
      </c>
      <c r="E2" s="1" t="s">
        <v>6</v>
      </c>
      <c r="F2" s="1">
        <f>AVERAGE(B2:B101)</f>
        <v>6.99</v>
      </c>
    </row>
    <row r="3" spans="1:6" ht="30">
      <c r="A3" s="1">
        <v>2</v>
      </c>
      <c r="B3" s="1">
        <v>1</v>
      </c>
      <c r="E3" s="1" t="s">
        <v>26</v>
      </c>
      <c r="F3" s="1">
        <f>STDEVP(B2:B101)</f>
        <v>7.769806947408668</v>
      </c>
    </row>
    <row r="4" spans="1:6" ht="30">
      <c r="A4" s="1">
        <v>3</v>
      </c>
      <c r="B4" s="1">
        <v>1</v>
      </c>
      <c r="E4" s="1"/>
      <c r="F4" s="1"/>
    </row>
    <row r="5" spans="1:6" ht="30">
      <c r="A5" s="1">
        <v>4</v>
      </c>
      <c r="B5" s="1">
        <v>1</v>
      </c>
      <c r="E5" s="1" t="s">
        <v>27</v>
      </c>
      <c r="F5" s="1" t="s">
        <v>37</v>
      </c>
    </row>
    <row r="6" spans="1:6" ht="30">
      <c r="A6" s="1">
        <v>5</v>
      </c>
      <c r="B6" s="1">
        <v>1</v>
      </c>
      <c r="E6" s="1" t="s">
        <v>28</v>
      </c>
      <c r="F6" s="1">
        <v>60</v>
      </c>
    </row>
    <row r="7" spans="1:6" ht="30">
      <c r="A7" s="1">
        <v>6</v>
      </c>
      <c r="B7" s="1">
        <v>9</v>
      </c>
      <c r="E7" s="1" t="s">
        <v>29</v>
      </c>
      <c r="F7" s="1">
        <v>21</v>
      </c>
    </row>
    <row r="8" spans="1:6" ht="30">
      <c r="A8" s="1">
        <v>7</v>
      </c>
      <c r="B8" s="1">
        <v>1</v>
      </c>
      <c r="E8" s="1" t="s">
        <v>30</v>
      </c>
      <c r="F8" s="1">
        <v>6</v>
      </c>
    </row>
    <row r="9" spans="1:6" ht="30">
      <c r="A9" s="1">
        <v>8</v>
      </c>
      <c r="B9" s="1">
        <v>1</v>
      </c>
      <c r="E9" s="1" t="s">
        <v>31</v>
      </c>
      <c r="F9" s="1">
        <v>5</v>
      </c>
    </row>
    <row r="10" spans="1:8" ht="30">
      <c r="A10" s="1">
        <v>9</v>
      </c>
      <c r="B10" s="1">
        <v>1</v>
      </c>
      <c r="E10" s="1" t="s">
        <v>32</v>
      </c>
      <c r="F10" s="1">
        <v>3</v>
      </c>
      <c r="H10" s="13" t="s">
        <v>52</v>
      </c>
    </row>
    <row r="11" spans="1:6" ht="30">
      <c r="A11" s="1">
        <v>10</v>
      </c>
      <c r="B11" s="1">
        <v>4</v>
      </c>
      <c r="E11" s="1" t="s">
        <v>33</v>
      </c>
      <c r="F11" s="1">
        <v>4</v>
      </c>
    </row>
    <row r="12" spans="1:6" ht="30">
      <c r="A12" s="1">
        <v>11</v>
      </c>
      <c r="B12" s="1">
        <v>5</v>
      </c>
      <c r="E12" s="1" t="s">
        <v>34</v>
      </c>
      <c r="F12" s="1">
        <v>0</v>
      </c>
    </row>
    <row r="13" spans="1:6" ht="30">
      <c r="A13" s="1">
        <v>12</v>
      </c>
      <c r="B13" s="1">
        <v>12</v>
      </c>
      <c r="E13" s="1" t="s">
        <v>35</v>
      </c>
      <c r="F13" s="1">
        <v>0</v>
      </c>
    </row>
    <row r="14" spans="1:6" ht="30">
      <c r="A14" s="1">
        <v>13</v>
      </c>
      <c r="B14" s="1">
        <v>1</v>
      </c>
      <c r="E14" s="1" t="s">
        <v>36</v>
      </c>
      <c r="F14" s="1">
        <v>1</v>
      </c>
    </row>
    <row r="15" spans="1:8" ht="30">
      <c r="A15" s="1">
        <v>14</v>
      </c>
      <c r="B15" s="1">
        <v>4</v>
      </c>
      <c r="H15" s="13" t="s">
        <v>53</v>
      </c>
    </row>
    <row r="16" spans="1:2" ht="30">
      <c r="A16" s="1">
        <v>15</v>
      </c>
      <c r="B16" s="1">
        <v>8</v>
      </c>
    </row>
    <row r="17" spans="1:2" ht="30">
      <c r="A17" s="1">
        <v>16</v>
      </c>
      <c r="B17" s="1">
        <v>10</v>
      </c>
    </row>
    <row r="18" spans="1:2" ht="30">
      <c r="A18" s="1">
        <v>17</v>
      </c>
      <c r="B18" s="1">
        <v>16</v>
      </c>
    </row>
    <row r="19" spans="1:2" ht="30">
      <c r="A19" s="1">
        <v>18</v>
      </c>
      <c r="B19" s="1">
        <v>1</v>
      </c>
    </row>
    <row r="20" spans="1:2" ht="30">
      <c r="A20" s="1">
        <v>19</v>
      </c>
      <c r="B20" s="1">
        <v>6</v>
      </c>
    </row>
    <row r="21" spans="1:2" ht="30">
      <c r="A21" s="1">
        <v>20</v>
      </c>
      <c r="B21" s="1">
        <v>5</v>
      </c>
    </row>
    <row r="22" spans="1:2" ht="30">
      <c r="A22" s="1">
        <v>21</v>
      </c>
      <c r="B22" s="1">
        <v>4</v>
      </c>
    </row>
    <row r="23" spans="1:2" ht="30">
      <c r="A23" s="1">
        <v>22</v>
      </c>
      <c r="B23" s="1">
        <v>9</v>
      </c>
    </row>
    <row r="24" spans="1:2" ht="30">
      <c r="A24" s="1">
        <v>23</v>
      </c>
      <c r="B24" s="1">
        <v>24</v>
      </c>
    </row>
    <row r="25" spans="1:2" ht="30">
      <c r="A25" s="1">
        <v>24</v>
      </c>
      <c r="B25" s="1">
        <v>10</v>
      </c>
    </row>
    <row r="26" spans="1:2" ht="30">
      <c r="A26" s="1">
        <v>25</v>
      </c>
      <c r="B26" s="1">
        <v>4</v>
      </c>
    </row>
    <row r="27" spans="1:2" ht="30">
      <c r="A27" s="1">
        <v>26</v>
      </c>
      <c r="B27" s="1">
        <v>1</v>
      </c>
    </row>
    <row r="28" spans="1:2" ht="30">
      <c r="A28" s="1">
        <v>27</v>
      </c>
      <c r="B28" s="1">
        <v>12</v>
      </c>
    </row>
    <row r="29" spans="1:2" ht="30">
      <c r="A29" s="1">
        <v>28</v>
      </c>
      <c r="B29" s="1">
        <v>5</v>
      </c>
    </row>
    <row r="30" spans="1:2" ht="30">
      <c r="A30" s="1">
        <v>29</v>
      </c>
      <c r="B30" s="1">
        <v>16</v>
      </c>
    </row>
    <row r="31" spans="1:2" ht="30">
      <c r="A31" s="1">
        <v>30</v>
      </c>
      <c r="B31" s="1">
        <v>1</v>
      </c>
    </row>
    <row r="32" spans="1:2" ht="30">
      <c r="A32" s="1">
        <v>31</v>
      </c>
      <c r="B32" s="1">
        <v>4</v>
      </c>
    </row>
    <row r="33" spans="1:2" ht="30">
      <c r="A33" s="1">
        <v>32</v>
      </c>
      <c r="B33" s="1">
        <v>1</v>
      </c>
    </row>
    <row r="34" spans="1:2" ht="30">
      <c r="A34" s="1">
        <v>33</v>
      </c>
      <c r="B34" s="1">
        <v>1</v>
      </c>
    </row>
    <row r="35" spans="1:2" ht="30">
      <c r="A35" s="1">
        <v>34</v>
      </c>
      <c r="B35" s="1">
        <v>4</v>
      </c>
    </row>
    <row r="36" spans="1:2" ht="30">
      <c r="A36" s="1">
        <v>35</v>
      </c>
      <c r="B36" s="1">
        <v>12</v>
      </c>
    </row>
    <row r="37" spans="1:2" ht="30">
      <c r="A37" s="1">
        <v>36</v>
      </c>
      <c r="B37" s="1">
        <v>14</v>
      </c>
    </row>
    <row r="38" spans="1:2" ht="30">
      <c r="A38" s="1">
        <v>37</v>
      </c>
      <c r="B38" s="1">
        <v>4</v>
      </c>
    </row>
    <row r="39" spans="1:2" ht="30">
      <c r="A39" s="1">
        <v>38</v>
      </c>
      <c r="B39" s="1">
        <v>6</v>
      </c>
    </row>
    <row r="40" spans="1:2" ht="30">
      <c r="A40" s="1">
        <v>39</v>
      </c>
      <c r="B40" s="1">
        <v>4</v>
      </c>
    </row>
    <row r="41" spans="1:2" ht="30">
      <c r="A41" s="1">
        <v>40</v>
      </c>
      <c r="B41" s="1">
        <v>10</v>
      </c>
    </row>
    <row r="42" spans="1:2" ht="30">
      <c r="A42" s="1">
        <v>41</v>
      </c>
      <c r="B42" s="1">
        <v>1</v>
      </c>
    </row>
    <row r="43" spans="1:2" ht="30">
      <c r="A43" s="1">
        <v>42</v>
      </c>
      <c r="B43" s="1">
        <v>1</v>
      </c>
    </row>
    <row r="44" spans="1:2" ht="30">
      <c r="A44" s="1">
        <v>43</v>
      </c>
      <c r="B44" s="1">
        <v>7</v>
      </c>
    </row>
    <row r="45" spans="1:2" ht="30">
      <c r="A45" s="1">
        <v>44</v>
      </c>
      <c r="B45" s="1">
        <v>5</v>
      </c>
    </row>
    <row r="46" spans="1:2" ht="30">
      <c r="A46" s="1">
        <v>45</v>
      </c>
      <c r="B46" s="1">
        <v>8</v>
      </c>
    </row>
    <row r="47" spans="1:2" ht="30">
      <c r="A47" s="1">
        <v>46</v>
      </c>
      <c r="B47" s="1">
        <v>4</v>
      </c>
    </row>
    <row r="48" spans="1:2" ht="30">
      <c r="A48" s="1">
        <v>47</v>
      </c>
      <c r="B48" s="1">
        <v>9</v>
      </c>
    </row>
    <row r="49" spans="1:2" ht="30">
      <c r="A49" s="1">
        <v>48</v>
      </c>
      <c r="B49" s="1">
        <v>10</v>
      </c>
    </row>
    <row r="50" spans="1:2" ht="30">
      <c r="A50" s="1">
        <v>49</v>
      </c>
      <c r="B50" s="1">
        <v>27</v>
      </c>
    </row>
    <row r="51" spans="1:2" ht="30">
      <c r="A51" s="1">
        <v>50</v>
      </c>
      <c r="B51" s="1">
        <v>1</v>
      </c>
    </row>
    <row r="52" spans="1:2" ht="30">
      <c r="A52" s="1">
        <v>51</v>
      </c>
      <c r="B52" s="1">
        <v>1</v>
      </c>
    </row>
    <row r="53" spans="1:2" ht="30">
      <c r="A53" s="1">
        <v>52</v>
      </c>
      <c r="B53" s="1">
        <v>1</v>
      </c>
    </row>
    <row r="54" spans="1:2" ht="30">
      <c r="A54" s="1">
        <v>53</v>
      </c>
      <c r="B54" s="1">
        <v>5</v>
      </c>
    </row>
    <row r="55" spans="1:2" ht="30">
      <c r="A55" s="1">
        <v>54</v>
      </c>
      <c r="B55" s="1">
        <v>2</v>
      </c>
    </row>
    <row r="56" spans="1:2" ht="30">
      <c r="A56" s="1">
        <v>55</v>
      </c>
      <c r="B56" s="1">
        <v>12</v>
      </c>
    </row>
    <row r="57" spans="1:2" ht="30">
      <c r="A57" s="1">
        <v>56</v>
      </c>
      <c r="B57" s="1">
        <v>30</v>
      </c>
    </row>
    <row r="58" spans="1:2" ht="30">
      <c r="A58" s="1">
        <v>57</v>
      </c>
      <c r="B58" s="1">
        <v>1</v>
      </c>
    </row>
    <row r="59" spans="1:2" ht="30">
      <c r="A59" s="1">
        <v>58</v>
      </c>
      <c r="B59" s="1">
        <v>3</v>
      </c>
    </row>
    <row r="60" spans="1:2" ht="30">
      <c r="A60" s="1">
        <v>59</v>
      </c>
      <c r="B60" s="1">
        <v>6</v>
      </c>
    </row>
    <row r="61" spans="1:2" ht="30">
      <c r="A61" s="1">
        <v>60</v>
      </c>
      <c r="B61" s="1">
        <v>4</v>
      </c>
    </row>
    <row r="62" spans="1:2" ht="30">
      <c r="A62" s="1">
        <v>61</v>
      </c>
      <c r="B62" s="1">
        <v>1</v>
      </c>
    </row>
    <row r="63" spans="1:2" ht="30">
      <c r="A63" s="1">
        <v>62</v>
      </c>
      <c r="B63" s="1">
        <v>1</v>
      </c>
    </row>
    <row r="64" spans="1:2" ht="30">
      <c r="A64" s="1">
        <v>63</v>
      </c>
      <c r="B64" s="1">
        <v>28</v>
      </c>
    </row>
    <row r="65" spans="1:2" ht="30">
      <c r="A65" s="1">
        <v>64</v>
      </c>
      <c r="B65" s="1">
        <v>6</v>
      </c>
    </row>
    <row r="66" spans="1:2" ht="30">
      <c r="A66" s="1">
        <v>65</v>
      </c>
      <c r="B66" s="1">
        <v>1</v>
      </c>
    </row>
    <row r="67" spans="1:2" ht="30">
      <c r="A67" s="1">
        <v>66</v>
      </c>
      <c r="B67" s="1">
        <v>8</v>
      </c>
    </row>
    <row r="68" spans="1:2" ht="30">
      <c r="A68" s="1">
        <v>67</v>
      </c>
      <c r="B68" s="1">
        <v>1</v>
      </c>
    </row>
    <row r="69" spans="1:2" ht="30">
      <c r="A69" s="1">
        <v>68</v>
      </c>
      <c r="B69" s="1">
        <v>9</v>
      </c>
    </row>
    <row r="70" spans="1:2" ht="30">
      <c r="A70" s="1">
        <v>69</v>
      </c>
      <c r="B70" s="1">
        <v>10</v>
      </c>
    </row>
    <row r="71" spans="1:2" ht="30">
      <c r="A71" s="1">
        <v>70</v>
      </c>
      <c r="B71" s="1">
        <v>18</v>
      </c>
    </row>
    <row r="72" spans="1:2" ht="30">
      <c r="A72" s="1">
        <v>71</v>
      </c>
      <c r="B72" s="1">
        <v>4</v>
      </c>
    </row>
    <row r="73" spans="1:2" ht="30">
      <c r="A73" s="1">
        <v>72</v>
      </c>
      <c r="B73" s="1">
        <v>12</v>
      </c>
    </row>
    <row r="74" spans="1:2" ht="30">
      <c r="A74" s="1">
        <v>73</v>
      </c>
      <c r="B74" s="1">
        <v>6</v>
      </c>
    </row>
    <row r="75" spans="1:2" ht="30">
      <c r="A75" s="1">
        <v>74</v>
      </c>
      <c r="B75" s="1">
        <v>5</v>
      </c>
    </row>
    <row r="76" spans="1:2" ht="30">
      <c r="A76" s="1">
        <v>75</v>
      </c>
      <c r="B76" s="1">
        <v>3</v>
      </c>
    </row>
    <row r="77" spans="1:2" ht="30">
      <c r="A77" s="1">
        <v>76</v>
      </c>
      <c r="B77" s="1">
        <v>21</v>
      </c>
    </row>
    <row r="78" spans="1:2" ht="30">
      <c r="A78" s="1">
        <v>77</v>
      </c>
      <c r="B78" s="1">
        <v>5</v>
      </c>
    </row>
    <row r="79" spans="1:2" ht="30">
      <c r="A79" s="1">
        <v>78</v>
      </c>
      <c r="B79" s="1">
        <v>8</v>
      </c>
    </row>
    <row r="80" spans="1:2" ht="30">
      <c r="A80" s="1">
        <v>79</v>
      </c>
      <c r="B80" s="1">
        <v>2</v>
      </c>
    </row>
    <row r="81" spans="1:2" ht="30">
      <c r="A81" s="1">
        <v>80</v>
      </c>
      <c r="B81" s="1">
        <v>18</v>
      </c>
    </row>
    <row r="82" spans="1:2" ht="30">
      <c r="A82" s="1">
        <v>81</v>
      </c>
      <c r="B82" s="1">
        <v>1</v>
      </c>
    </row>
    <row r="83" spans="1:2" ht="30">
      <c r="A83" s="1">
        <v>82</v>
      </c>
      <c r="B83" s="1">
        <v>1</v>
      </c>
    </row>
    <row r="84" spans="1:2" ht="30">
      <c r="A84" s="1">
        <v>83</v>
      </c>
      <c r="B84" s="1">
        <v>24</v>
      </c>
    </row>
    <row r="85" spans="1:2" ht="30">
      <c r="A85" s="1">
        <v>84</v>
      </c>
      <c r="B85" s="1">
        <v>6</v>
      </c>
    </row>
    <row r="86" spans="1:2" ht="30">
      <c r="A86" s="1">
        <v>85</v>
      </c>
      <c r="B86" s="1">
        <v>30</v>
      </c>
    </row>
    <row r="87" spans="1:2" ht="30">
      <c r="A87" s="1">
        <v>86</v>
      </c>
      <c r="B87" s="1">
        <v>1</v>
      </c>
    </row>
    <row r="88" spans="1:2" ht="30">
      <c r="A88" s="1">
        <v>87</v>
      </c>
      <c r="B88" s="1">
        <v>1</v>
      </c>
    </row>
    <row r="89" spans="1:2" ht="30">
      <c r="A89" s="1">
        <v>88</v>
      </c>
      <c r="B89" s="1">
        <v>2</v>
      </c>
    </row>
    <row r="90" spans="1:2" ht="30">
      <c r="A90" s="1">
        <v>89</v>
      </c>
      <c r="B90" s="1">
        <v>16</v>
      </c>
    </row>
    <row r="91" spans="1:2" ht="30">
      <c r="A91" s="1">
        <v>90</v>
      </c>
      <c r="B91" s="1">
        <v>5</v>
      </c>
    </row>
    <row r="92" spans="1:2" ht="30">
      <c r="A92" s="1">
        <v>91</v>
      </c>
      <c r="B92" s="1">
        <v>1</v>
      </c>
    </row>
    <row r="93" spans="1:2" ht="30">
      <c r="A93" s="1">
        <v>92</v>
      </c>
      <c r="B93" s="1">
        <v>42</v>
      </c>
    </row>
    <row r="94" spans="1:2" ht="30">
      <c r="A94" s="1">
        <v>93</v>
      </c>
      <c r="B94" s="1">
        <v>3</v>
      </c>
    </row>
    <row r="95" spans="1:2" ht="30">
      <c r="A95" s="1">
        <v>94</v>
      </c>
      <c r="B95" s="1">
        <v>5</v>
      </c>
    </row>
    <row r="96" spans="1:2" ht="30">
      <c r="A96" s="1">
        <v>95</v>
      </c>
      <c r="B96" s="1">
        <v>1</v>
      </c>
    </row>
    <row r="97" spans="1:2" ht="30">
      <c r="A97" s="1">
        <v>96</v>
      </c>
      <c r="B97" s="1">
        <v>4</v>
      </c>
    </row>
    <row r="98" spans="1:2" ht="30">
      <c r="A98" s="1">
        <v>97</v>
      </c>
      <c r="B98" s="1">
        <v>1</v>
      </c>
    </row>
    <row r="99" spans="1:2" ht="30">
      <c r="A99" s="1">
        <v>98</v>
      </c>
      <c r="B99" s="1">
        <v>3</v>
      </c>
    </row>
    <row r="100" spans="1:2" ht="30">
      <c r="A100" s="1">
        <v>99</v>
      </c>
      <c r="B100" s="1">
        <v>4</v>
      </c>
    </row>
    <row r="101" spans="1:2" ht="30">
      <c r="A101" s="1">
        <v>100</v>
      </c>
      <c r="B101" s="1">
        <v>8</v>
      </c>
    </row>
  </sheetData>
  <sheetProtection/>
  <printOptions/>
  <pageMargins left="0.7" right="0.7" top="0.75" bottom="0.75" header="0.3" footer="0.3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zoomScale="70" zoomScaleNormal="70" zoomScalePageLayoutView="0" workbookViewId="0" topLeftCell="A1">
      <selection activeCell="I4" sqref="I4:I7"/>
    </sheetView>
  </sheetViews>
  <sheetFormatPr defaultColWidth="9.140625" defaultRowHeight="12.75"/>
  <cols>
    <col min="1" max="1" width="16.8515625" style="2" customWidth="1"/>
    <col min="2" max="2" width="19.421875" style="3" customWidth="1"/>
    <col min="3" max="3" width="18.421875" style="2" customWidth="1"/>
    <col min="4" max="6" width="11.00390625" style="2" customWidth="1"/>
    <col min="7" max="7" width="2.140625" style="2" customWidth="1"/>
    <col min="8" max="8" width="25.421875" style="2" customWidth="1"/>
    <col min="9" max="13" width="11.00390625" style="2" customWidth="1"/>
  </cols>
  <sheetData>
    <row r="1" spans="1:2" ht="27">
      <c r="A1" s="2" t="s">
        <v>5</v>
      </c>
      <c r="B1" s="3" t="s">
        <v>7</v>
      </c>
    </row>
    <row r="2" spans="1:9" ht="27">
      <c r="A2" s="2">
        <v>1.4</v>
      </c>
      <c r="B2" s="3">
        <f>A2-6.99</f>
        <v>-5.59</v>
      </c>
      <c r="G2" s="2" t="s">
        <v>2</v>
      </c>
      <c r="H2" s="2" t="s">
        <v>3</v>
      </c>
      <c r="I2" s="2" t="s">
        <v>4</v>
      </c>
    </row>
    <row r="3" spans="1:9" ht="27">
      <c r="A3" s="2">
        <v>4</v>
      </c>
      <c r="B3" s="3">
        <f aca="true" t="shared" si="0" ref="B3:B66">A3-6.99</f>
        <v>-2.99</v>
      </c>
      <c r="C3" s="2" t="s">
        <v>8</v>
      </c>
      <c r="D3" s="2">
        <f>MODE(A2:A200)</f>
        <v>8</v>
      </c>
      <c r="G3" s="2">
        <v>2</v>
      </c>
      <c r="H3" s="2" t="s">
        <v>14</v>
      </c>
      <c r="I3" s="2">
        <f>COUNTIF(A2:A200,"&lt;"&amp;G3)</f>
        <v>1</v>
      </c>
    </row>
    <row r="4" spans="1:9" ht="27">
      <c r="A4" s="2">
        <v>4</v>
      </c>
      <c r="B4" s="3">
        <f t="shared" si="0"/>
        <v>-2.99</v>
      </c>
      <c r="C4" s="2" t="s">
        <v>9</v>
      </c>
      <c r="D4" s="2">
        <f>MEDIAN(A2:A200)</f>
        <v>9</v>
      </c>
      <c r="G4" s="2">
        <v>4.5</v>
      </c>
      <c r="H4" s="2" t="s">
        <v>15</v>
      </c>
      <c r="I4" s="15">
        <f aca="true" t="shared" si="1" ref="I4:I11">COUNTIF(data1,"&lt;"&amp;G4)-COUNTIF(data1,"&lt;"&amp;G3)</f>
        <v>2</v>
      </c>
    </row>
    <row r="5" spans="1:11" ht="27">
      <c r="A5" s="2">
        <v>4.5</v>
      </c>
      <c r="B5" s="3">
        <f t="shared" si="0"/>
        <v>-2.49</v>
      </c>
      <c r="C5" s="2" t="s">
        <v>10</v>
      </c>
      <c r="D5" s="2">
        <f>AVERAGE(A2:A200)</f>
        <v>10.085074626865673</v>
      </c>
      <c r="G5" s="2">
        <v>7</v>
      </c>
      <c r="H5" s="2" t="s">
        <v>16</v>
      </c>
      <c r="I5" s="15">
        <f t="shared" si="1"/>
        <v>26</v>
      </c>
      <c r="K5" s="16" t="s">
        <v>54</v>
      </c>
    </row>
    <row r="6" spans="1:11" ht="27">
      <c r="A6" s="2">
        <v>5</v>
      </c>
      <c r="B6" s="3">
        <f t="shared" si="0"/>
        <v>-1.9900000000000002</v>
      </c>
      <c r="C6" s="2" t="s">
        <v>11</v>
      </c>
      <c r="D6" s="2">
        <f>COUNT(A2:A200)</f>
        <v>134</v>
      </c>
      <c r="G6" s="2">
        <v>9.5</v>
      </c>
      <c r="H6" s="2" t="s">
        <v>17</v>
      </c>
      <c r="I6" s="15">
        <f t="shared" si="1"/>
        <v>43</v>
      </c>
      <c r="K6" s="16" t="s">
        <v>55</v>
      </c>
    </row>
    <row r="7" spans="1:11" ht="27">
      <c r="A7" s="2">
        <v>5</v>
      </c>
      <c r="B7" s="3">
        <f t="shared" si="0"/>
        <v>-1.9900000000000002</v>
      </c>
      <c r="C7" s="2" t="s">
        <v>12</v>
      </c>
      <c r="D7" s="2">
        <f>STDEVP(A2:A200)</f>
        <v>4.248350293738901</v>
      </c>
      <c r="G7" s="2">
        <v>12</v>
      </c>
      <c r="H7" s="2" t="s">
        <v>18</v>
      </c>
      <c r="I7" s="15">
        <f t="shared" si="1"/>
        <v>23</v>
      </c>
      <c r="K7" s="16" t="s">
        <v>56</v>
      </c>
    </row>
    <row r="8" spans="1:11" ht="27">
      <c r="A8" s="2">
        <v>5</v>
      </c>
      <c r="B8" s="3">
        <f t="shared" si="0"/>
        <v>-1.9900000000000002</v>
      </c>
      <c r="C8" s="2" t="s">
        <v>13</v>
      </c>
      <c r="D8" s="2">
        <f>SQRT(SUMSQ(B2:B200)/D6)</f>
        <v>5.25623127004312</v>
      </c>
      <c r="G8" s="2">
        <v>14.5</v>
      </c>
      <c r="H8" s="2" t="s">
        <v>19</v>
      </c>
      <c r="I8" s="2">
        <f t="shared" si="1"/>
        <v>15</v>
      </c>
      <c r="K8" s="16" t="s">
        <v>57</v>
      </c>
    </row>
    <row r="9" spans="1:9" ht="27">
      <c r="A9" s="2">
        <v>5</v>
      </c>
      <c r="B9" s="3">
        <f t="shared" si="0"/>
        <v>-1.9900000000000002</v>
      </c>
      <c r="G9" s="2">
        <v>17</v>
      </c>
      <c r="H9" s="2" t="s">
        <v>20</v>
      </c>
      <c r="I9" s="2">
        <f t="shared" si="1"/>
        <v>12</v>
      </c>
    </row>
    <row r="10" spans="1:9" ht="27">
      <c r="A10" s="2">
        <v>5</v>
      </c>
      <c r="B10" s="3">
        <f t="shared" si="0"/>
        <v>-1.9900000000000002</v>
      </c>
      <c r="G10" s="2">
        <v>19.5</v>
      </c>
      <c r="H10" s="2" t="s">
        <v>21</v>
      </c>
      <c r="I10" s="2">
        <f t="shared" si="1"/>
        <v>5</v>
      </c>
    </row>
    <row r="11" spans="1:9" ht="27">
      <c r="A11" s="2">
        <v>5</v>
      </c>
      <c r="B11" s="3">
        <f t="shared" si="0"/>
        <v>-1.9900000000000002</v>
      </c>
      <c r="G11" s="2">
        <v>22</v>
      </c>
      <c r="H11" s="2" t="s">
        <v>22</v>
      </c>
      <c r="I11" s="2">
        <f t="shared" si="1"/>
        <v>6</v>
      </c>
    </row>
    <row r="12" spans="1:9" ht="27">
      <c r="A12" s="2">
        <v>5.5</v>
      </c>
      <c r="B12" s="3">
        <f t="shared" si="0"/>
        <v>-1.4900000000000002</v>
      </c>
      <c r="G12" s="2">
        <v>24.5</v>
      </c>
      <c r="H12" s="2" t="s">
        <v>51</v>
      </c>
      <c r="I12" s="2">
        <f>COUNTIF(data1,"&gt;=22")</f>
        <v>1</v>
      </c>
    </row>
    <row r="13" spans="1:7" ht="27">
      <c r="A13" s="2">
        <v>6</v>
      </c>
      <c r="B13" s="3">
        <f t="shared" si="0"/>
        <v>-0.9900000000000002</v>
      </c>
      <c r="G13" s="2">
        <v>27</v>
      </c>
    </row>
    <row r="14" spans="1:9" ht="27">
      <c r="A14" s="2">
        <v>6</v>
      </c>
      <c r="B14" s="3">
        <f t="shared" si="0"/>
        <v>-0.9900000000000002</v>
      </c>
      <c r="H14" s="2" t="s">
        <v>25</v>
      </c>
      <c r="I14" s="2" t="s">
        <v>25</v>
      </c>
    </row>
    <row r="15" spans="1:9" ht="27">
      <c r="A15" s="2">
        <v>6</v>
      </c>
      <c r="B15" s="3">
        <f t="shared" si="0"/>
        <v>-0.9900000000000002</v>
      </c>
      <c r="H15" s="2" t="s">
        <v>25</v>
      </c>
      <c r="I15" s="2" t="s">
        <v>25</v>
      </c>
    </row>
    <row r="16" spans="1:9" ht="27">
      <c r="A16" s="2">
        <v>6</v>
      </c>
      <c r="B16" s="3">
        <f t="shared" si="0"/>
        <v>-0.9900000000000002</v>
      </c>
      <c r="H16" s="2" t="s">
        <v>25</v>
      </c>
      <c r="I16" s="2" t="s">
        <v>25</v>
      </c>
    </row>
    <row r="17" spans="1:9" ht="27">
      <c r="A17" s="2">
        <v>6</v>
      </c>
      <c r="B17" s="3">
        <f t="shared" si="0"/>
        <v>-0.9900000000000002</v>
      </c>
      <c r="H17" s="2" t="s">
        <v>25</v>
      </c>
      <c r="I17" s="2" t="s">
        <v>25</v>
      </c>
    </row>
    <row r="18" spans="1:9" ht="27">
      <c r="A18" s="2">
        <v>6</v>
      </c>
      <c r="B18" s="3">
        <f t="shared" si="0"/>
        <v>-0.9900000000000002</v>
      </c>
      <c r="H18" s="2" t="s">
        <v>25</v>
      </c>
      <c r="I18" s="2" t="s">
        <v>25</v>
      </c>
    </row>
    <row r="19" spans="1:9" ht="27">
      <c r="A19" s="2">
        <v>6</v>
      </c>
      <c r="B19" s="3">
        <f t="shared" si="0"/>
        <v>-0.9900000000000002</v>
      </c>
      <c r="H19" s="2" t="s">
        <v>25</v>
      </c>
      <c r="I19" s="2" t="s">
        <v>25</v>
      </c>
    </row>
    <row r="20" spans="1:9" ht="27">
      <c r="A20" s="2">
        <v>6</v>
      </c>
      <c r="B20" s="3">
        <f t="shared" si="0"/>
        <v>-0.9900000000000002</v>
      </c>
      <c r="H20" s="2" t="s">
        <v>25</v>
      </c>
      <c r="I20" s="2" t="s">
        <v>25</v>
      </c>
    </row>
    <row r="21" spans="1:9" ht="27">
      <c r="A21" s="2">
        <v>6</v>
      </c>
      <c r="B21" s="3">
        <f t="shared" si="0"/>
        <v>-0.9900000000000002</v>
      </c>
      <c r="H21" s="2" t="s">
        <v>25</v>
      </c>
      <c r="I21" s="2" t="s">
        <v>25</v>
      </c>
    </row>
    <row r="22" spans="1:9" ht="27">
      <c r="A22" s="2">
        <v>6</v>
      </c>
      <c r="B22" s="3">
        <f t="shared" si="0"/>
        <v>-0.9900000000000002</v>
      </c>
      <c r="H22" s="2" t="s">
        <v>25</v>
      </c>
      <c r="I22" s="2" t="s">
        <v>25</v>
      </c>
    </row>
    <row r="23" spans="1:9" ht="27">
      <c r="A23" s="2">
        <v>6</v>
      </c>
      <c r="B23" s="3">
        <f t="shared" si="0"/>
        <v>-0.9900000000000002</v>
      </c>
      <c r="H23" s="2" t="s">
        <v>25</v>
      </c>
      <c r="I23" s="2" t="s">
        <v>25</v>
      </c>
    </row>
    <row r="24" spans="1:9" ht="27">
      <c r="A24" s="2">
        <v>6.1</v>
      </c>
      <c r="B24" s="3">
        <f t="shared" si="0"/>
        <v>-0.8900000000000006</v>
      </c>
      <c r="H24" s="2" t="s">
        <v>25</v>
      </c>
      <c r="I24" s="2" t="s">
        <v>25</v>
      </c>
    </row>
    <row r="25" spans="1:9" ht="27">
      <c r="A25" s="2">
        <v>6.4</v>
      </c>
      <c r="B25" s="3">
        <f t="shared" si="0"/>
        <v>-0.5899999999999999</v>
      </c>
      <c r="H25" s="2" t="s">
        <v>25</v>
      </c>
      <c r="I25" s="2" t="s">
        <v>25</v>
      </c>
    </row>
    <row r="26" spans="1:9" ht="27">
      <c r="A26" s="2">
        <v>6.5</v>
      </c>
      <c r="B26" s="3">
        <f t="shared" si="0"/>
        <v>-0.4900000000000002</v>
      </c>
      <c r="H26" s="2" t="s">
        <v>25</v>
      </c>
      <c r="I26" s="2" t="s">
        <v>25</v>
      </c>
    </row>
    <row r="27" spans="1:9" ht="27">
      <c r="A27" s="2">
        <v>6.85</v>
      </c>
      <c r="B27" s="3">
        <f t="shared" si="0"/>
        <v>-0.14000000000000057</v>
      </c>
      <c r="H27" s="2" t="s">
        <v>25</v>
      </c>
      <c r="I27" s="2" t="s">
        <v>25</v>
      </c>
    </row>
    <row r="28" spans="1:9" ht="27">
      <c r="A28" s="2">
        <v>6.89</v>
      </c>
      <c r="B28" s="3">
        <f t="shared" si="0"/>
        <v>-0.10000000000000053</v>
      </c>
      <c r="H28" s="2" t="s">
        <v>25</v>
      </c>
      <c r="I28" s="2" t="s">
        <v>25</v>
      </c>
    </row>
    <row r="29" spans="1:2" ht="27">
      <c r="A29" s="2">
        <v>6.9</v>
      </c>
      <c r="B29" s="3">
        <f t="shared" si="0"/>
        <v>-0.08999999999999986</v>
      </c>
    </row>
    <row r="30" spans="1:2" ht="27">
      <c r="A30" s="2">
        <v>6.96</v>
      </c>
      <c r="B30" s="3">
        <f t="shared" si="0"/>
        <v>-0.03000000000000025</v>
      </c>
    </row>
    <row r="31" spans="1:2" ht="27">
      <c r="A31" s="2">
        <v>7</v>
      </c>
      <c r="B31" s="3">
        <f t="shared" si="0"/>
        <v>0.009999999999999787</v>
      </c>
    </row>
    <row r="32" spans="1:2" ht="27">
      <c r="A32" s="2">
        <v>7</v>
      </c>
      <c r="B32" s="3">
        <f t="shared" si="0"/>
        <v>0.009999999999999787</v>
      </c>
    </row>
    <row r="33" spans="1:2" ht="27">
      <c r="A33" s="2">
        <v>7</v>
      </c>
      <c r="B33" s="3">
        <f t="shared" si="0"/>
        <v>0.009999999999999787</v>
      </c>
    </row>
    <row r="34" spans="1:2" ht="27">
      <c r="A34" s="2">
        <v>7</v>
      </c>
      <c r="B34" s="3">
        <f t="shared" si="0"/>
        <v>0.009999999999999787</v>
      </c>
    </row>
    <row r="35" spans="1:2" ht="27">
      <c r="A35" s="2">
        <v>7</v>
      </c>
      <c r="B35" s="3">
        <f t="shared" si="0"/>
        <v>0.009999999999999787</v>
      </c>
    </row>
    <row r="36" spans="1:2" ht="27">
      <c r="A36" s="2">
        <v>7</v>
      </c>
      <c r="B36" s="3">
        <f t="shared" si="0"/>
        <v>0.009999999999999787</v>
      </c>
    </row>
    <row r="37" spans="1:2" ht="27">
      <c r="A37" s="2">
        <v>7</v>
      </c>
      <c r="B37" s="3">
        <f t="shared" si="0"/>
        <v>0.009999999999999787</v>
      </c>
    </row>
    <row r="38" spans="1:2" ht="27">
      <c r="A38" s="2">
        <v>7</v>
      </c>
      <c r="B38" s="3">
        <f t="shared" si="0"/>
        <v>0.009999999999999787</v>
      </c>
    </row>
    <row r="39" spans="1:2" ht="27">
      <c r="A39" s="2">
        <v>7</v>
      </c>
      <c r="B39" s="3">
        <f t="shared" si="0"/>
        <v>0.009999999999999787</v>
      </c>
    </row>
    <row r="40" spans="1:2" ht="27">
      <c r="A40" s="2">
        <v>7</v>
      </c>
      <c r="B40" s="3">
        <f t="shared" si="0"/>
        <v>0.009999999999999787</v>
      </c>
    </row>
    <row r="41" spans="1:2" ht="27">
      <c r="A41" s="2">
        <v>7</v>
      </c>
      <c r="B41" s="3">
        <f t="shared" si="0"/>
        <v>0.009999999999999787</v>
      </c>
    </row>
    <row r="42" spans="1:2" ht="27">
      <c r="A42" s="2">
        <v>7.1</v>
      </c>
      <c r="B42" s="3">
        <f t="shared" si="0"/>
        <v>0.10999999999999943</v>
      </c>
    </row>
    <row r="43" spans="1:2" ht="27">
      <c r="A43" s="2">
        <v>7.2</v>
      </c>
      <c r="B43" s="3">
        <f t="shared" si="0"/>
        <v>0.20999999999999996</v>
      </c>
    </row>
    <row r="44" spans="1:2" ht="27">
      <c r="A44" s="2">
        <v>8</v>
      </c>
      <c r="B44" s="3">
        <f t="shared" si="0"/>
        <v>1.0099999999999998</v>
      </c>
    </row>
    <row r="45" spans="1:2" ht="27">
      <c r="A45" s="2">
        <v>8</v>
      </c>
      <c r="B45" s="3">
        <f t="shared" si="0"/>
        <v>1.0099999999999998</v>
      </c>
    </row>
    <row r="46" spans="1:2" ht="27">
      <c r="A46" s="2">
        <v>8</v>
      </c>
      <c r="B46" s="3">
        <f t="shared" si="0"/>
        <v>1.0099999999999998</v>
      </c>
    </row>
    <row r="47" spans="1:2" ht="27">
      <c r="A47" s="2">
        <v>8</v>
      </c>
      <c r="B47" s="3">
        <f t="shared" si="0"/>
        <v>1.0099999999999998</v>
      </c>
    </row>
    <row r="48" spans="1:2" ht="27">
      <c r="A48" s="2">
        <v>8</v>
      </c>
      <c r="B48" s="3">
        <f t="shared" si="0"/>
        <v>1.0099999999999998</v>
      </c>
    </row>
    <row r="49" spans="1:2" ht="27">
      <c r="A49" s="2">
        <v>8</v>
      </c>
      <c r="B49" s="3">
        <f t="shared" si="0"/>
        <v>1.0099999999999998</v>
      </c>
    </row>
    <row r="50" spans="1:2" ht="27">
      <c r="A50" s="2">
        <v>8</v>
      </c>
      <c r="B50" s="3">
        <f t="shared" si="0"/>
        <v>1.0099999999999998</v>
      </c>
    </row>
    <row r="51" spans="1:2" ht="27">
      <c r="A51" s="2">
        <v>8</v>
      </c>
      <c r="B51" s="3">
        <f t="shared" si="0"/>
        <v>1.0099999999999998</v>
      </c>
    </row>
    <row r="52" spans="1:2" ht="27">
      <c r="A52" s="2">
        <v>8</v>
      </c>
      <c r="B52" s="3">
        <f t="shared" si="0"/>
        <v>1.0099999999999998</v>
      </c>
    </row>
    <row r="53" spans="1:2" ht="27">
      <c r="A53" s="2">
        <v>8</v>
      </c>
      <c r="B53" s="3">
        <f t="shared" si="0"/>
        <v>1.0099999999999998</v>
      </c>
    </row>
    <row r="54" spans="1:2" ht="27">
      <c r="A54" s="2">
        <v>8</v>
      </c>
      <c r="B54" s="3">
        <f t="shared" si="0"/>
        <v>1.0099999999999998</v>
      </c>
    </row>
    <row r="55" spans="1:2" ht="27">
      <c r="A55" s="2">
        <v>8</v>
      </c>
      <c r="B55" s="3">
        <f t="shared" si="0"/>
        <v>1.0099999999999998</v>
      </c>
    </row>
    <row r="56" spans="1:2" ht="27">
      <c r="A56" s="2">
        <v>8</v>
      </c>
      <c r="B56" s="3">
        <f t="shared" si="0"/>
        <v>1.0099999999999998</v>
      </c>
    </row>
    <row r="57" spans="1:2" ht="27">
      <c r="A57" s="2">
        <v>8</v>
      </c>
      <c r="B57" s="3">
        <f t="shared" si="0"/>
        <v>1.0099999999999998</v>
      </c>
    </row>
    <row r="58" spans="1:2" ht="27">
      <c r="A58" s="2">
        <v>8</v>
      </c>
      <c r="B58" s="3">
        <f t="shared" si="0"/>
        <v>1.0099999999999998</v>
      </c>
    </row>
    <row r="59" spans="1:2" ht="27">
      <c r="A59" s="2">
        <v>8</v>
      </c>
      <c r="B59" s="3">
        <f t="shared" si="0"/>
        <v>1.0099999999999998</v>
      </c>
    </row>
    <row r="60" spans="1:2" ht="27">
      <c r="A60" s="2">
        <v>8.5</v>
      </c>
      <c r="B60" s="3">
        <f t="shared" si="0"/>
        <v>1.5099999999999998</v>
      </c>
    </row>
    <row r="61" spans="1:2" ht="27">
      <c r="A61" s="2">
        <v>8.5</v>
      </c>
      <c r="B61" s="3">
        <f t="shared" si="0"/>
        <v>1.5099999999999998</v>
      </c>
    </row>
    <row r="62" spans="1:2" ht="27">
      <c r="A62" s="2">
        <v>9</v>
      </c>
      <c r="B62" s="3">
        <f t="shared" si="0"/>
        <v>2.01</v>
      </c>
    </row>
    <row r="63" spans="1:2" ht="27">
      <c r="A63" s="2">
        <v>9</v>
      </c>
      <c r="B63" s="3">
        <f t="shared" si="0"/>
        <v>2.01</v>
      </c>
    </row>
    <row r="64" spans="1:2" ht="27">
      <c r="A64" s="2">
        <v>9</v>
      </c>
      <c r="B64" s="3">
        <f t="shared" si="0"/>
        <v>2.01</v>
      </c>
    </row>
    <row r="65" spans="1:2" ht="27">
      <c r="A65" s="2">
        <v>9</v>
      </c>
      <c r="B65" s="3">
        <f t="shared" si="0"/>
        <v>2.01</v>
      </c>
    </row>
    <row r="66" spans="1:2" ht="27">
      <c r="A66" s="2">
        <v>9</v>
      </c>
      <c r="B66" s="3">
        <f t="shared" si="0"/>
        <v>2.01</v>
      </c>
    </row>
    <row r="67" spans="1:2" ht="27">
      <c r="A67" s="2">
        <v>9</v>
      </c>
      <c r="B67" s="3">
        <f aca="true" t="shared" si="2" ref="B67:B130">A67-6.99</f>
        <v>2.01</v>
      </c>
    </row>
    <row r="68" spans="1:2" ht="27">
      <c r="A68" s="2">
        <v>9</v>
      </c>
      <c r="B68" s="3">
        <f t="shared" si="2"/>
        <v>2.01</v>
      </c>
    </row>
    <row r="69" spans="1:2" ht="27">
      <c r="A69" s="2">
        <v>9</v>
      </c>
      <c r="B69" s="3">
        <f t="shared" si="2"/>
        <v>2.01</v>
      </c>
    </row>
    <row r="70" spans="1:2" ht="27">
      <c r="A70" s="2">
        <v>9</v>
      </c>
      <c r="B70" s="3">
        <f t="shared" si="2"/>
        <v>2.01</v>
      </c>
    </row>
    <row r="71" spans="1:2" ht="27">
      <c r="A71" s="2">
        <v>9</v>
      </c>
      <c r="B71" s="3">
        <f t="shared" si="2"/>
        <v>2.01</v>
      </c>
    </row>
    <row r="72" spans="1:2" ht="27">
      <c r="A72" s="2">
        <v>9</v>
      </c>
      <c r="B72" s="3">
        <f t="shared" si="2"/>
        <v>2.01</v>
      </c>
    </row>
    <row r="73" spans="1:2" ht="27">
      <c r="A73" s="2">
        <v>9.3</v>
      </c>
      <c r="B73" s="3">
        <f t="shared" si="2"/>
        <v>2.3100000000000005</v>
      </c>
    </row>
    <row r="74" spans="1:2" ht="27">
      <c r="A74" s="2">
        <v>9.5</v>
      </c>
      <c r="B74" s="3">
        <f t="shared" si="2"/>
        <v>2.51</v>
      </c>
    </row>
    <row r="75" spans="1:2" ht="27">
      <c r="A75" s="2">
        <v>10</v>
      </c>
      <c r="B75" s="3">
        <f t="shared" si="2"/>
        <v>3.01</v>
      </c>
    </row>
    <row r="76" spans="1:2" ht="27">
      <c r="A76" s="2">
        <v>10</v>
      </c>
      <c r="B76" s="3">
        <f t="shared" si="2"/>
        <v>3.01</v>
      </c>
    </row>
    <row r="77" spans="1:2" ht="27">
      <c r="A77" s="2">
        <v>10</v>
      </c>
      <c r="B77" s="3">
        <f t="shared" si="2"/>
        <v>3.01</v>
      </c>
    </row>
    <row r="78" spans="1:2" ht="27">
      <c r="A78" s="2">
        <v>10</v>
      </c>
      <c r="B78" s="3">
        <f t="shared" si="2"/>
        <v>3.01</v>
      </c>
    </row>
    <row r="79" spans="1:2" ht="27">
      <c r="A79" s="2">
        <v>10</v>
      </c>
      <c r="B79" s="3">
        <f t="shared" si="2"/>
        <v>3.01</v>
      </c>
    </row>
    <row r="80" spans="1:2" ht="27">
      <c r="A80" s="2">
        <v>10</v>
      </c>
      <c r="B80" s="3">
        <f t="shared" si="2"/>
        <v>3.01</v>
      </c>
    </row>
    <row r="81" spans="1:2" ht="27">
      <c r="A81" s="2">
        <v>10</v>
      </c>
      <c r="B81" s="3">
        <f t="shared" si="2"/>
        <v>3.01</v>
      </c>
    </row>
    <row r="82" spans="1:2" ht="27">
      <c r="A82" s="2">
        <v>10</v>
      </c>
      <c r="B82" s="3">
        <f t="shared" si="2"/>
        <v>3.01</v>
      </c>
    </row>
    <row r="83" spans="1:2" ht="27">
      <c r="A83" s="2">
        <v>10</v>
      </c>
      <c r="B83" s="3">
        <f t="shared" si="2"/>
        <v>3.01</v>
      </c>
    </row>
    <row r="84" spans="1:2" ht="27">
      <c r="A84" s="2">
        <v>10</v>
      </c>
      <c r="B84" s="3">
        <f t="shared" si="2"/>
        <v>3.01</v>
      </c>
    </row>
    <row r="85" spans="1:2" ht="27">
      <c r="A85" s="2">
        <v>10</v>
      </c>
      <c r="B85" s="3">
        <f t="shared" si="2"/>
        <v>3.01</v>
      </c>
    </row>
    <row r="86" spans="1:2" ht="27">
      <c r="A86" s="2">
        <v>10</v>
      </c>
      <c r="B86" s="3">
        <f t="shared" si="2"/>
        <v>3.01</v>
      </c>
    </row>
    <row r="87" spans="1:2" ht="27">
      <c r="A87" s="2">
        <v>10</v>
      </c>
      <c r="B87" s="3">
        <f t="shared" si="2"/>
        <v>3.01</v>
      </c>
    </row>
    <row r="88" spans="1:2" ht="27">
      <c r="A88" s="2">
        <v>10</v>
      </c>
      <c r="B88" s="3">
        <f t="shared" si="2"/>
        <v>3.01</v>
      </c>
    </row>
    <row r="89" spans="1:2" ht="27">
      <c r="A89" s="2">
        <v>10</v>
      </c>
      <c r="B89" s="3">
        <f t="shared" si="2"/>
        <v>3.01</v>
      </c>
    </row>
    <row r="90" spans="1:2" ht="27">
      <c r="A90" s="2">
        <v>10</v>
      </c>
      <c r="B90" s="3">
        <f t="shared" si="2"/>
        <v>3.01</v>
      </c>
    </row>
    <row r="91" spans="1:2" ht="27">
      <c r="A91" s="2">
        <v>10.5</v>
      </c>
      <c r="B91" s="3">
        <f t="shared" si="2"/>
        <v>3.51</v>
      </c>
    </row>
    <row r="92" spans="1:2" ht="27">
      <c r="A92" s="2">
        <v>11</v>
      </c>
      <c r="B92" s="3">
        <f t="shared" si="2"/>
        <v>4.01</v>
      </c>
    </row>
    <row r="93" spans="1:2" ht="27">
      <c r="A93" s="2">
        <v>11</v>
      </c>
      <c r="B93" s="3">
        <f t="shared" si="2"/>
        <v>4.01</v>
      </c>
    </row>
    <row r="94" spans="1:2" ht="27">
      <c r="A94" s="2">
        <v>11</v>
      </c>
      <c r="B94" s="3">
        <f t="shared" si="2"/>
        <v>4.01</v>
      </c>
    </row>
    <row r="95" spans="1:2" ht="27">
      <c r="A95" s="2">
        <v>11.1</v>
      </c>
      <c r="B95" s="3">
        <f t="shared" si="2"/>
        <v>4.109999999999999</v>
      </c>
    </row>
    <row r="96" spans="1:2" ht="27">
      <c r="A96" s="2">
        <v>11.2</v>
      </c>
      <c r="B96" s="3">
        <f t="shared" si="2"/>
        <v>4.209999999999999</v>
      </c>
    </row>
    <row r="97" spans="1:2" ht="27">
      <c r="A97" s="2">
        <v>12</v>
      </c>
      <c r="B97" s="3">
        <f t="shared" si="2"/>
        <v>5.01</v>
      </c>
    </row>
    <row r="98" spans="1:2" ht="27">
      <c r="A98" s="2">
        <v>12</v>
      </c>
      <c r="B98" s="3">
        <f t="shared" si="2"/>
        <v>5.01</v>
      </c>
    </row>
    <row r="99" spans="1:2" ht="27">
      <c r="A99" s="2">
        <v>12</v>
      </c>
      <c r="B99" s="3">
        <f t="shared" si="2"/>
        <v>5.01</v>
      </c>
    </row>
    <row r="100" spans="1:2" ht="27">
      <c r="A100" s="2">
        <v>12</v>
      </c>
      <c r="B100" s="3">
        <f t="shared" si="2"/>
        <v>5.01</v>
      </c>
    </row>
    <row r="101" spans="1:2" ht="27">
      <c r="A101" s="2">
        <v>12</v>
      </c>
      <c r="B101" s="3">
        <f t="shared" si="2"/>
        <v>5.01</v>
      </c>
    </row>
    <row r="102" spans="1:2" ht="27">
      <c r="A102" s="2">
        <v>12</v>
      </c>
      <c r="B102" s="3">
        <f t="shared" si="2"/>
        <v>5.01</v>
      </c>
    </row>
    <row r="103" spans="1:2" ht="27">
      <c r="A103" s="2">
        <v>12</v>
      </c>
      <c r="B103" s="3">
        <f t="shared" si="2"/>
        <v>5.01</v>
      </c>
    </row>
    <row r="104" spans="1:2" ht="27">
      <c r="A104" s="2">
        <v>12</v>
      </c>
      <c r="B104" s="3">
        <f t="shared" si="2"/>
        <v>5.01</v>
      </c>
    </row>
    <row r="105" spans="1:2" ht="27">
      <c r="A105" s="2">
        <v>12</v>
      </c>
      <c r="B105" s="3">
        <f t="shared" si="2"/>
        <v>5.01</v>
      </c>
    </row>
    <row r="106" spans="1:2" ht="27">
      <c r="A106" s="2">
        <v>13</v>
      </c>
      <c r="B106" s="3">
        <f t="shared" si="2"/>
        <v>6.01</v>
      </c>
    </row>
    <row r="107" spans="1:2" ht="27">
      <c r="A107" s="2">
        <v>13</v>
      </c>
      <c r="B107" s="3">
        <f t="shared" si="2"/>
        <v>6.01</v>
      </c>
    </row>
    <row r="108" spans="1:2" ht="27">
      <c r="A108" s="2">
        <v>13</v>
      </c>
      <c r="B108" s="3">
        <f t="shared" si="2"/>
        <v>6.01</v>
      </c>
    </row>
    <row r="109" spans="1:2" ht="27">
      <c r="A109" s="2">
        <v>14</v>
      </c>
      <c r="B109" s="3">
        <f t="shared" si="2"/>
        <v>7.01</v>
      </c>
    </row>
    <row r="110" spans="1:2" ht="27">
      <c r="A110" s="2">
        <v>14</v>
      </c>
      <c r="B110" s="3">
        <f t="shared" si="2"/>
        <v>7.01</v>
      </c>
    </row>
    <row r="111" spans="1:2" ht="27">
      <c r="A111" s="2">
        <v>14</v>
      </c>
      <c r="B111" s="3">
        <f t="shared" si="2"/>
        <v>7.01</v>
      </c>
    </row>
    <row r="112" spans="1:2" ht="27">
      <c r="A112" s="2">
        <v>15</v>
      </c>
      <c r="B112" s="3">
        <f t="shared" si="2"/>
        <v>8.01</v>
      </c>
    </row>
    <row r="113" spans="1:2" ht="27">
      <c r="A113" s="2">
        <v>15</v>
      </c>
      <c r="B113" s="3">
        <f t="shared" si="2"/>
        <v>8.01</v>
      </c>
    </row>
    <row r="114" spans="1:2" ht="27">
      <c r="A114" s="2">
        <v>15</v>
      </c>
      <c r="B114" s="3">
        <f t="shared" si="2"/>
        <v>8.01</v>
      </c>
    </row>
    <row r="115" spans="1:2" ht="27">
      <c r="A115" s="2">
        <v>15</v>
      </c>
      <c r="B115" s="3">
        <f t="shared" si="2"/>
        <v>8.01</v>
      </c>
    </row>
    <row r="116" spans="1:2" ht="27">
      <c r="A116" s="2">
        <v>15</v>
      </c>
      <c r="B116" s="3">
        <f t="shared" si="2"/>
        <v>8.01</v>
      </c>
    </row>
    <row r="117" spans="1:2" ht="27">
      <c r="A117" s="2">
        <v>15</v>
      </c>
      <c r="B117" s="3">
        <f t="shared" si="2"/>
        <v>8.01</v>
      </c>
    </row>
    <row r="118" spans="1:2" ht="27">
      <c r="A118" s="2">
        <v>15</v>
      </c>
      <c r="B118" s="3">
        <f t="shared" si="2"/>
        <v>8.01</v>
      </c>
    </row>
    <row r="119" spans="1:2" ht="27">
      <c r="A119" s="2">
        <v>15</v>
      </c>
      <c r="B119" s="3">
        <f t="shared" si="2"/>
        <v>8.01</v>
      </c>
    </row>
    <row r="120" spans="1:2" ht="27">
      <c r="A120" s="2">
        <v>16</v>
      </c>
      <c r="B120" s="3">
        <f t="shared" si="2"/>
        <v>9.01</v>
      </c>
    </row>
    <row r="121" spans="1:2" ht="27">
      <c r="A121" s="2">
        <v>16</v>
      </c>
      <c r="B121" s="3">
        <f t="shared" si="2"/>
        <v>9.01</v>
      </c>
    </row>
    <row r="122" spans="1:2" ht="27">
      <c r="A122" s="2">
        <v>16</v>
      </c>
      <c r="B122" s="3">
        <f t="shared" si="2"/>
        <v>9.01</v>
      </c>
    </row>
    <row r="123" spans="1:2" ht="27">
      <c r="A123" s="2">
        <v>16</v>
      </c>
      <c r="B123" s="3">
        <f t="shared" si="2"/>
        <v>9.01</v>
      </c>
    </row>
    <row r="124" spans="1:2" ht="27">
      <c r="A124" s="2">
        <v>17.5</v>
      </c>
      <c r="B124" s="3">
        <f t="shared" si="2"/>
        <v>10.51</v>
      </c>
    </row>
    <row r="125" spans="1:2" ht="27">
      <c r="A125" s="2">
        <v>18</v>
      </c>
      <c r="B125" s="3">
        <f t="shared" si="2"/>
        <v>11.01</v>
      </c>
    </row>
    <row r="126" spans="1:2" ht="27">
      <c r="A126" s="2">
        <v>18</v>
      </c>
      <c r="B126" s="3">
        <f t="shared" si="2"/>
        <v>11.01</v>
      </c>
    </row>
    <row r="127" spans="1:2" ht="27">
      <c r="A127" s="2">
        <v>18</v>
      </c>
      <c r="B127" s="3">
        <f t="shared" si="2"/>
        <v>11.01</v>
      </c>
    </row>
    <row r="128" spans="1:2" ht="27">
      <c r="A128" s="2">
        <v>18</v>
      </c>
      <c r="B128" s="3">
        <f t="shared" si="2"/>
        <v>11.01</v>
      </c>
    </row>
    <row r="129" spans="1:2" ht="27">
      <c r="A129" s="2">
        <v>20</v>
      </c>
      <c r="B129" s="3">
        <f t="shared" si="2"/>
        <v>13.01</v>
      </c>
    </row>
    <row r="130" spans="1:2" ht="27">
      <c r="A130" s="2">
        <v>20.5</v>
      </c>
      <c r="B130" s="3">
        <f t="shared" si="2"/>
        <v>13.51</v>
      </c>
    </row>
    <row r="131" spans="1:2" ht="27">
      <c r="A131" s="2">
        <v>21</v>
      </c>
      <c r="B131" s="3">
        <f>A131-6.99</f>
        <v>14.01</v>
      </c>
    </row>
    <row r="132" spans="1:2" ht="27">
      <c r="A132" s="2">
        <v>21</v>
      </c>
      <c r="B132" s="3">
        <f>A132-6.99</f>
        <v>14.01</v>
      </c>
    </row>
    <row r="133" spans="1:2" ht="27">
      <c r="A133" s="2">
        <v>21</v>
      </c>
      <c r="B133" s="3">
        <f>A133-6.99</f>
        <v>14.01</v>
      </c>
    </row>
    <row r="134" spans="1:2" ht="27">
      <c r="A134" s="2">
        <v>21.5</v>
      </c>
      <c r="B134" s="3">
        <f>A134-6.99</f>
        <v>14.51</v>
      </c>
    </row>
    <row r="135" spans="1:2" ht="27">
      <c r="A135" s="2">
        <v>22</v>
      </c>
      <c r="B135" s="3">
        <f>A135-6.99</f>
        <v>15.01</v>
      </c>
    </row>
  </sheetData>
  <sheetProtection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="85" zoomScaleNormal="85" zoomScalePageLayoutView="0" workbookViewId="0" topLeftCell="B1">
      <selection activeCell="T12" sqref="T12"/>
    </sheetView>
  </sheetViews>
  <sheetFormatPr defaultColWidth="9.140625" defaultRowHeight="12.75"/>
  <cols>
    <col min="1" max="1" width="18.421875" style="4" customWidth="1"/>
    <col min="2" max="2" width="12.7109375" style="3" customWidth="1"/>
    <col min="3" max="3" width="22.57421875" style="5" customWidth="1"/>
    <col min="4" max="4" width="11.140625" style="0" customWidth="1"/>
    <col min="5" max="5" width="13.00390625" style="1" customWidth="1"/>
    <col min="6" max="6" width="10.140625" style="0" customWidth="1"/>
    <col min="7" max="7" width="1.57421875" style="6" customWidth="1"/>
    <col min="8" max="8" width="30.7109375" style="1" customWidth="1"/>
    <col min="9" max="9" width="14.140625" style="0" customWidth="1"/>
    <col min="10" max="10" width="2.00390625" style="0" customWidth="1"/>
    <col min="11" max="11" width="1.7109375" style="0" customWidth="1"/>
    <col min="12" max="12" width="8.00390625" style="0" customWidth="1"/>
  </cols>
  <sheetData>
    <row r="1" spans="1:2" ht="33">
      <c r="A1" s="4" t="s">
        <v>5</v>
      </c>
      <c r="B1" s="4" t="s">
        <v>7</v>
      </c>
    </row>
    <row r="2" spans="1:9" ht="33">
      <c r="A2" s="4">
        <v>1</v>
      </c>
      <c r="B2" s="3">
        <f>A2-6.99</f>
        <v>-5.99</v>
      </c>
      <c r="F2" s="2"/>
      <c r="G2" s="2" t="s">
        <v>2</v>
      </c>
      <c r="H2" s="2" t="s">
        <v>3</v>
      </c>
      <c r="I2" s="2" t="s">
        <v>4</v>
      </c>
    </row>
    <row r="3" spans="1:9" ht="27.75">
      <c r="A3" s="4">
        <v>1</v>
      </c>
      <c r="B3" s="3">
        <f aca="true" t="shared" si="0" ref="B3:B66">A3-6.99</f>
        <v>-5.99</v>
      </c>
      <c r="C3" s="2" t="s">
        <v>8</v>
      </c>
      <c r="D3" s="2">
        <f>MODE(A2:A200)</f>
        <v>6.5</v>
      </c>
      <c r="E3" s="2"/>
      <c r="F3" s="2"/>
      <c r="G3" s="2">
        <v>2</v>
      </c>
      <c r="H3" s="2" t="s">
        <v>14</v>
      </c>
      <c r="I3" s="2">
        <f>COUNTIF(A2:A200,"&lt;"&amp;G3)</f>
        <v>5</v>
      </c>
    </row>
    <row r="4" spans="1:9" ht="27.75">
      <c r="A4" s="4">
        <v>1.21</v>
      </c>
      <c r="B4" s="3">
        <f t="shared" si="0"/>
        <v>-5.78</v>
      </c>
      <c r="C4" s="2" t="s">
        <v>9</v>
      </c>
      <c r="D4" s="2">
        <f>MEDIAN(A2:A200)</f>
        <v>7.4</v>
      </c>
      <c r="E4" s="2"/>
      <c r="F4" s="2"/>
      <c r="G4" s="2">
        <v>4.5</v>
      </c>
      <c r="H4" s="2" t="s">
        <v>15</v>
      </c>
      <c r="I4" s="15">
        <f aca="true" t="shared" si="1" ref="I4:I11">COUNTIF(data2,"&lt;"&amp;G4)-COUNTIF(data2,"&lt;"&amp;G3)</f>
        <v>17</v>
      </c>
    </row>
    <row r="5" spans="1:12" ht="27.75">
      <c r="A5" s="4">
        <v>1.3</v>
      </c>
      <c r="B5" s="3">
        <f t="shared" si="0"/>
        <v>-5.69</v>
      </c>
      <c r="C5" s="2" t="s">
        <v>10</v>
      </c>
      <c r="D5" s="2">
        <f>AVERAGE(A2:A200)</f>
        <v>7.9358955223880585</v>
      </c>
      <c r="E5" s="2"/>
      <c r="F5" s="2"/>
      <c r="G5" s="2">
        <v>7</v>
      </c>
      <c r="H5" s="2" t="s">
        <v>16</v>
      </c>
      <c r="I5" s="15">
        <f t="shared" si="1"/>
        <v>32</v>
      </c>
      <c r="L5" s="16" t="s">
        <v>58</v>
      </c>
    </row>
    <row r="6" spans="1:12" ht="27.75">
      <c r="A6" s="4">
        <v>1.8</v>
      </c>
      <c r="B6" s="3">
        <f t="shared" si="0"/>
        <v>-5.19</v>
      </c>
      <c r="C6" s="2" t="s">
        <v>11</v>
      </c>
      <c r="D6" s="2">
        <f>COUNT(A2:A200)</f>
        <v>134</v>
      </c>
      <c r="E6" s="2"/>
      <c r="F6" s="2"/>
      <c r="G6" s="2">
        <v>9.5</v>
      </c>
      <c r="H6" s="2" t="s">
        <v>17</v>
      </c>
      <c r="I6" s="15">
        <f t="shared" si="1"/>
        <v>43</v>
      </c>
      <c r="L6" s="16" t="s">
        <v>59</v>
      </c>
    </row>
    <row r="7" spans="1:12" ht="27.75">
      <c r="A7" s="4">
        <v>2.1</v>
      </c>
      <c r="B7" s="3">
        <f t="shared" si="0"/>
        <v>-4.890000000000001</v>
      </c>
      <c r="C7" s="2" t="s">
        <v>12</v>
      </c>
      <c r="D7" s="2">
        <f>STDEVP(A2:A200)</f>
        <v>3.6734154290602077</v>
      </c>
      <c r="E7" s="2"/>
      <c r="F7" s="2"/>
      <c r="G7" s="2">
        <v>12</v>
      </c>
      <c r="H7" s="2" t="s">
        <v>18</v>
      </c>
      <c r="I7" s="15">
        <f t="shared" si="1"/>
        <v>17</v>
      </c>
      <c r="L7" s="16" t="s">
        <v>60</v>
      </c>
    </row>
    <row r="8" spans="1:12" ht="27.75">
      <c r="A8" s="4">
        <v>2.3</v>
      </c>
      <c r="B8" s="3">
        <f t="shared" si="0"/>
        <v>-4.69</v>
      </c>
      <c r="C8" s="2" t="s">
        <v>13</v>
      </c>
      <c r="D8" s="2">
        <f>SQRT(SUMSQ(B2:B200)/D6)</f>
        <v>3.793243895893242</v>
      </c>
      <c r="E8" s="2"/>
      <c r="F8" s="2"/>
      <c r="G8" s="2">
        <v>14.5</v>
      </c>
      <c r="H8" s="2" t="s">
        <v>19</v>
      </c>
      <c r="I8" s="2">
        <f t="shared" si="1"/>
        <v>12</v>
      </c>
      <c r="L8" s="16" t="s">
        <v>61</v>
      </c>
    </row>
    <row r="9" spans="1:9" ht="27.75">
      <c r="A9" s="4">
        <v>2.3</v>
      </c>
      <c r="B9" s="3">
        <f t="shared" si="0"/>
        <v>-4.69</v>
      </c>
      <c r="C9" s="2"/>
      <c r="D9" s="2"/>
      <c r="E9" s="2"/>
      <c r="F9" s="2"/>
      <c r="G9" s="2">
        <v>17</v>
      </c>
      <c r="H9" s="2" t="s">
        <v>20</v>
      </c>
      <c r="I9" s="2">
        <f t="shared" si="1"/>
        <v>5</v>
      </c>
    </row>
    <row r="10" spans="1:9" ht="27.75">
      <c r="A10" s="4">
        <v>2.3</v>
      </c>
      <c r="B10" s="3">
        <f t="shared" si="0"/>
        <v>-4.69</v>
      </c>
      <c r="C10" s="2"/>
      <c r="D10" s="2"/>
      <c r="E10" s="2"/>
      <c r="F10" s="2"/>
      <c r="G10" s="2">
        <v>19.5</v>
      </c>
      <c r="H10" s="2" t="s">
        <v>21</v>
      </c>
      <c r="I10" s="2">
        <f t="shared" si="1"/>
        <v>3</v>
      </c>
    </row>
    <row r="11" spans="1:9" ht="27.75">
      <c r="A11" s="4">
        <v>2.6</v>
      </c>
      <c r="B11" s="3">
        <f t="shared" si="0"/>
        <v>-4.390000000000001</v>
      </c>
      <c r="C11" s="2"/>
      <c r="D11" s="2"/>
      <c r="E11" s="2"/>
      <c r="F11" s="2"/>
      <c r="G11" s="2">
        <v>22</v>
      </c>
      <c r="H11" s="2" t="s">
        <v>22</v>
      </c>
      <c r="I11" s="2">
        <f t="shared" si="1"/>
        <v>0</v>
      </c>
    </row>
    <row r="12" spans="1:9" ht="27.75">
      <c r="A12" s="4">
        <v>2.9</v>
      </c>
      <c r="B12" s="3">
        <f t="shared" si="0"/>
        <v>-4.09</v>
      </c>
      <c r="C12" s="2"/>
      <c r="D12" s="2"/>
      <c r="E12" s="2"/>
      <c r="F12" s="2"/>
      <c r="G12" s="2">
        <v>24.5</v>
      </c>
      <c r="H12" s="2" t="s">
        <v>51</v>
      </c>
      <c r="I12" s="2">
        <f>COUNTIF(data2,"&gt;=22")</f>
        <v>0</v>
      </c>
    </row>
    <row r="13" spans="1:7" ht="30">
      <c r="A13" s="4">
        <v>2.9</v>
      </c>
      <c r="B13" s="3">
        <f t="shared" si="0"/>
        <v>-4.09</v>
      </c>
      <c r="C13" s="2"/>
      <c r="D13" s="2"/>
      <c r="E13" s="2"/>
      <c r="F13" s="2"/>
      <c r="G13" s="8"/>
    </row>
    <row r="14" spans="1:8" ht="33">
      <c r="A14" s="4">
        <v>3.6</v>
      </c>
      <c r="B14" s="3">
        <f t="shared" si="0"/>
        <v>-3.39</v>
      </c>
      <c r="G14" s="6" t="s">
        <v>25</v>
      </c>
      <c r="H14" s="1" t="s">
        <v>25</v>
      </c>
    </row>
    <row r="15" spans="1:8" ht="33">
      <c r="A15" s="4">
        <v>3.7</v>
      </c>
      <c r="B15" s="3">
        <f t="shared" si="0"/>
        <v>-3.29</v>
      </c>
      <c r="G15" s="6" t="s">
        <v>25</v>
      </c>
      <c r="H15" s="1" t="s">
        <v>25</v>
      </c>
    </row>
    <row r="16" spans="1:8" ht="33">
      <c r="A16" s="4">
        <v>4</v>
      </c>
      <c r="B16" s="3">
        <f t="shared" si="0"/>
        <v>-2.99</v>
      </c>
      <c r="G16" s="6" t="s">
        <v>25</v>
      </c>
      <c r="H16" s="1" t="s">
        <v>25</v>
      </c>
    </row>
    <row r="17" spans="1:8" ht="33">
      <c r="A17" s="4">
        <v>4</v>
      </c>
      <c r="B17" s="3">
        <f t="shared" si="0"/>
        <v>-2.99</v>
      </c>
      <c r="G17" s="6" t="s">
        <v>25</v>
      </c>
      <c r="H17" s="1" t="s">
        <v>25</v>
      </c>
    </row>
    <row r="18" spans="1:8" ht="33">
      <c r="A18" s="4">
        <v>4</v>
      </c>
      <c r="B18" s="3">
        <f t="shared" si="0"/>
        <v>-2.99</v>
      </c>
      <c r="G18" s="6" t="s">
        <v>25</v>
      </c>
      <c r="H18" s="1" t="s">
        <v>25</v>
      </c>
    </row>
    <row r="19" spans="1:8" ht="33">
      <c r="A19" s="4">
        <v>4.2</v>
      </c>
      <c r="B19" s="3">
        <f t="shared" si="0"/>
        <v>-2.79</v>
      </c>
      <c r="G19" s="6" t="s">
        <v>25</v>
      </c>
      <c r="H19" s="1" t="s">
        <v>25</v>
      </c>
    </row>
    <row r="20" spans="1:8" ht="33">
      <c r="A20" s="4">
        <v>4.2</v>
      </c>
      <c r="B20" s="3">
        <f t="shared" si="0"/>
        <v>-2.79</v>
      </c>
      <c r="G20" s="6" t="s">
        <v>25</v>
      </c>
      <c r="H20" s="1" t="s">
        <v>25</v>
      </c>
    </row>
    <row r="21" spans="1:8" ht="33">
      <c r="A21" s="4">
        <v>4.3</v>
      </c>
      <c r="B21" s="3">
        <f t="shared" si="0"/>
        <v>-2.6900000000000004</v>
      </c>
      <c r="G21" s="6" t="s">
        <v>25</v>
      </c>
      <c r="H21" s="1" t="s">
        <v>25</v>
      </c>
    </row>
    <row r="22" spans="1:8" ht="33">
      <c r="A22" s="4">
        <v>4.3</v>
      </c>
      <c r="B22" s="3">
        <f t="shared" si="0"/>
        <v>-2.6900000000000004</v>
      </c>
      <c r="G22" s="6" t="s">
        <v>25</v>
      </c>
      <c r="H22" s="1" t="s">
        <v>25</v>
      </c>
    </row>
    <row r="23" spans="1:8" ht="33">
      <c r="A23" s="4">
        <v>4.3</v>
      </c>
      <c r="B23" s="3">
        <f t="shared" si="0"/>
        <v>-2.6900000000000004</v>
      </c>
      <c r="G23" s="6" t="s">
        <v>25</v>
      </c>
      <c r="H23" s="1" t="s">
        <v>25</v>
      </c>
    </row>
    <row r="24" spans="1:8" ht="33">
      <c r="A24" s="4">
        <v>4.6</v>
      </c>
      <c r="B24" s="3">
        <f t="shared" si="0"/>
        <v>-2.3900000000000006</v>
      </c>
      <c r="G24" s="6" t="s">
        <v>25</v>
      </c>
      <c r="H24" s="1" t="s">
        <v>25</v>
      </c>
    </row>
    <row r="25" spans="1:8" ht="33">
      <c r="A25" s="4">
        <v>4.8</v>
      </c>
      <c r="B25" s="3">
        <f t="shared" si="0"/>
        <v>-2.1900000000000004</v>
      </c>
      <c r="G25" s="6" t="s">
        <v>25</v>
      </c>
      <c r="H25" s="1" t="s">
        <v>25</v>
      </c>
    </row>
    <row r="26" spans="1:8" ht="33">
      <c r="A26" s="4">
        <v>4.8</v>
      </c>
      <c r="B26" s="3">
        <f t="shared" si="0"/>
        <v>-2.1900000000000004</v>
      </c>
      <c r="G26" s="6" t="s">
        <v>25</v>
      </c>
      <c r="H26" s="1" t="s">
        <v>25</v>
      </c>
    </row>
    <row r="27" spans="1:8" ht="33">
      <c r="A27" s="4">
        <v>4.9</v>
      </c>
      <c r="B27" s="3">
        <f t="shared" si="0"/>
        <v>-2.09</v>
      </c>
      <c r="G27" s="6" t="s">
        <v>25</v>
      </c>
      <c r="H27" s="1" t="s">
        <v>25</v>
      </c>
    </row>
    <row r="28" spans="1:8" ht="33">
      <c r="A28" s="4">
        <v>5</v>
      </c>
      <c r="B28" s="3">
        <f t="shared" si="0"/>
        <v>-1.9900000000000002</v>
      </c>
      <c r="G28" s="6" t="s">
        <v>25</v>
      </c>
      <c r="H28" s="1" t="s">
        <v>25</v>
      </c>
    </row>
    <row r="29" spans="1:2" ht="33">
      <c r="A29" s="4">
        <v>5</v>
      </c>
      <c r="B29" s="3">
        <f t="shared" si="0"/>
        <v>-1.9900000000000002</v>
      </c>
    </row>
    <row r="30" spans="1:2" ht="33">
      <c r="A30" s="4">
        <v>5.2</v>
      </c>
      <c r="B30" s="3">
        <f t="shared" si="0"/>
        <v>-1.79</v>
      </c>
    </row>
    <row r="31" spans="1:2" ht="33">
      <c r="A31" s="4">
        <v>5.4</v>
      </c>
      <c r="B31" s="3">
        <f t="shared" si="0"/>
        <v>-1.5899999999999999</v>
      </c>
    </row>
    <row r="32" spans="1:2" ht="33">
      <c r="A32" s="4">
        <v>5.4</v>
      </c>
      <c r="B32" s="3">
        <f t="shared" si="0"/>
        <v>-1.5899999999999999</v>
      </c>
    </row>
    <row r="33" spans="1:2" ht="33">
      <c r="A33" s="4">
        <v>5.4</v>
      </c>
      <c r="B33" s="3">
        <f t="shared" si="0"/>
        <v>-1.5899999999999999</v>
      </c>
    </row>
    <row r="34" spans="1:2" ht="33">
      <c r="A34" s="4">
        <v>5.5</v>
      </c>
      <c r="B34" s="3">
        <f t="shared" si="0"/>
        <v>-1.4900000000000002</v>
      </c>
    </row>
    <row r="35" spans="1:2" ht="33">
      <c r="A35" s="4">
        <v>5.7</v>
      </c>
      <c r="B35" s="3">
        <f t="shared" si="0"/>
        <v>-1.29</v>
      </c>
    </row>
    <row r="36" spans="1:2" ht="33">
      <c r="A36" s="4">
        <v>5.7</v>
      </c>
      <c r="B36" s="3">
        <f t="shared" si="0"/>
        <v>-1.29</v>
      </c>
    </row>
    <row r="37" spans="1:2" ht="33">
      <c r="A37" s="4">
        <v>5.7</v>
      </c>
      <c r="B37" s="3">
        <f t="shared" si="0"/>
        <v>-1.29</v>
      </c>
    </row>
    <row r="38" spans="1:2" ht="33">
      <c r="A38" s="4">
        <v>5.9</v>
      </c>
      <c r="B38" s="3">
        <f t="shared" si="0"/>
        <v>-1.0899999999999999</v>
      </c>
    </row>
    <row r="39" spans="1:2" ht="33">
      <c r="A39" s="4">
        <v>5.9</v>
      </c>
      <c r="B39" s="3">
        <f t="shared" si="0"/>
        <v>-1.0899999999999999</v>
      </c>
    </row>
    <row r="40" spans="1:2" ht="33">
      <c r="A40" s="4">
        <v>6</v>
      </c>
      <c r="B40" s="3">
        <f t="shared" si="0"/>
        <v>-0.9900000000000002</v>
      </c>
    </row>
    <row r="41" spans="1:2" ht="33">
      <c r="A41" s="4">
        <v>6</v>
      </c>
      <c r="B41" s="3">
        <f t="shared" si="0"/>
        <v>-0.9900000000000002</v>
      </c>
    </row>
    <row r="42" spans="1:2" ht="33">
      <c r="A42" s="4">
        <v>6</v>
      </c>
      <c r="B42" s="3">
        <f t="shared" si="0"/>
        <v>-0.9900000000000002</v>
      </c>
    </row>
    <row r="43" spans="1:2" ht="33">
      <c r="A43" s="4">
        <v>6.1</v>
      </c>
      <c r="B43" s="3">
        <f t="shared" si="0"/>
        <v>-0.8900000000000006</v>
      </c>
    </row>
    <row r="44" spans="1:2" ht="33">
      <c r="A44" s="4">
        <v>6.2</v>
      </c>
      <c r="B44" s="3">
        <f t="shared" si="0"/>
        <v>-0.79</v>
      </c>
    </row>
    <row r="45" spans="1:2" ht="33">
      <c r="A45" s="4">
        <v>6.2</v>
      </c>
      <c r="B45" s="3">
        <f t="shared" si="0"/>
        <v>-0.79</v>
      </c>
    </row>
    <row r="46" spans="1:2" ht="33">
      <c r="A46" s="4">
        <v>6.2</v>
      </c>
      <c r="B46" s="3">
        <f t="shared" si="0"/>
        <v>-0.79</v>
      </c>
    </row>
    <row r="47" spans="1:2" ht="33">
      <c r="A47" s="4">
        <v>6.4</v>
      </c>
      <c r="B47" s="3">
        <f t="shared" si="0"/>
        <v>-0.5899999999999999</v>
      </c>
    </row>
    <row r="48" spans="1:2" ht="33">
      <c r="A48" s="4">
        <v>6.4</v>
      </c>
      <c r="B48" s="3">
        <f t="shared" si="0"/>
        <v>-0.5899999999999999</v>
      </c>
    </row>
    <row r="49" spans="1:2" ht="33">
      <c r="A49" s="4">
        <v>6.5</v>
      </c>
      <c r="B49" s="3">
        <f t="shared" si="0"/>
        <v>-0.4900000000000002</v>
      </c>
    </row>
    <row r="50" spans="1:2" ht="33">
      <c r="A50" s="4">
        <v>6.5</v>
      </c>
      <c r="B50" s="3">
        <f t="shared" si="0"/>
        <v>-0.4900000000000002</v>
      </c>
    </row>
    <row r="51" spans="1:2" ht="33">
      <c r="A51" s="4">
        <v>6.5</v>
      </c>
      <c r="B51" s="3">
        <f t="shared" si="0"/>
        <v>-0.4900000000000002</v>
      </c>
    </row>
    <row r="52" spans="1:2" ht="33">
      <c r="A52" s="4">
        <v>6.5</v>
      </c>
      <c r="B52" s="3">
        <f t="shared" si="0"/>
        <v>-0.4900000000000002</v>
      </c>
    </row>
    <row r="53" spans="1:2" ht="33">
      <c r="A53" s="4">
        <v>6.7</v>
      </c>
      <c r="B53" s="3">
        <f t="shared" si="0"/>
        <v>-0.29000000000000004</v>
      </c>
    </row>
    <row r="54" spans="1:2" ht="33">
      <c r="A54" s="4">
        <v>6.7</v>
      </c>
      <c r="B54" s="3">
        <f t="shared" si="0"/>
        <v>-0.29000000000000004</v>
      </c>
    </row>
    <row r="55" spans="1:2" ht="33">
      <c r="A55" s="4">
        <v>6.7</v>
      </c>
      <c r="B55" s="3">
        <f t="shared" si="0"/>
        <v>-0.29000000000000004</v>
      </c>
    </row>
    <row r="56" spans="1:2" ht="33">
      <c r="A56" s="4">
        <v>7</v>
      </c>
      <c r="B56" s="3">
        <f t="shared" si="0"/>
        <v>0.009999999999999787</v>
      </c>
    </row>
    <row r="57" spans="1:2" ht="33">
      <c r="A57" s="4">
        <v>7</v>
      </c>
      <c r="B57" s="3">
        <f t="shared" si="0"/>
        <v>0.009999999999999787</v>
      </c>
    </row>
    <row r="58" spans="1:2" ht="33">
      <c r="A58" s="4">
        <v>7</v>
      </c>
      <c r="B58" s="3">
        <f t="shared" si="0"/>
        <v>0.009999999999999787</v>
      </c>
    </row>
    <row r="59" spans="1:2" ht="33">
      <c r="A59" s="4">
        <v>7.1</v>
      </c>
      <c r="B59" s="3">
        <f t="shared" si="0"/>
        <v>0.10999999999999943</v>
      </c>
    </row>
    <row r="60" spans="1:2" ht="33">
      <c r="A60" s="4">
        <v>7.1</v>
      </c>
      <c r="B60" s="3">
        <f t="shared" si="0"/>
        <v>0.10999999999999943</v>
      </c>
    </row>
    <row r="61" spans="1:2" ht="33">
      <c r="A61" s="4">
        <v>7.1</v>
      </c>
      <c r="B61" s="3">
        <f t="shared" si="0"/>
        <v>0.10999999999999943</v>
      </c>
    </row>
    <row r="62" spans="1:2" ht="33">
      <c r="A62" s="4">
        <v>7.1</v>
      </c>
      <c r="B62" s="3">
        <f t="shared" si="0"/>
        <v>0.10999999999999943</v>
      </c>
    </row>
    <row r="63" spans="1:2" ht="33">
      <c r="A63" s="4">
        <v>7.2</v>
      </c>
      <c r="B63" s="3">
        <f t="shared" si="0"/>
        <v>0.20999999999999996</v>
      </c>
    </row>
    <row r="64" spans="1:2" ht="33">
      <c r="A64" s="4">
        <v>7.2</v>
      </c>
      <c r="B64" s="3">
        <f t="shared" si="0"/>
        <v>0.20999999999999996</v>
      </c>
    </row>
    <row r="65" spans="1:2" ht="33">
      <c r="A65" s="4">
        <v>7.2</v>
      </c>
      <c r="B65" s="3">
        <f t="shared" si="0"/>
        <v>0.20999999999999996</v>
      </c>
    </row>
    <row r="66" spans="1:2" ht="33">
      <c r="A66" s="4">
        <v>7.4</v>
      </c>
      <c r="B66" s="3">
        <f t="shared" si="0"/>
        <v>0.41000000000000014</v>
      </c>
    </row>
    <row r="67" spans="1:2" ht="33">
      <c r="A67" s="4">
        <v>7.4</v>
      </c>
      <c r="B67" s="3">
        <f aca="true" t="shared" si="2" ref="B67:B130">A67-6.99</f>
        <v>0.41000000000000014</v>
      </c>
    </row>
    <row r="68" spans="1:2" ht="33">
      <c r="A68" s="4">
        <v>7.4</v>
      </c>
      <c r="B68" s="3">
        <f t="shared" si="2"/>
        <v>0.41000000000000014</v>
      </c>
    </row>
    <row r="69" spans="1:2" ht="33">
      <c r="A69" s="4">
        <v>7.4</v>
      </c>
      <c r="B69" s="3">
        <f t="shared" si="2"/>
        <v>0.41000000000000014</v>
      </c>
    </row>
    <row r="70" spans="1:2" ht="33">
      <c r="A70" s="4">
        <v>7.5</v>
      </c>
      <c r="B70" s="3">
        <f t="shared" si="2"/>
        <v>0.5099999999999998</v>
      </c>
    </row>
    <row r="71" spans="1:2" ht="33">
      <c r="A71" s="4">
        <v>7.5</v>
      </c>
      <c r="B71" s="3">
        <f t="shared" si="2"/>
        <v>0.5099999999999998</v>
      </c>
    </row>
    <row r="72" spans="1:2" ht="33">
      <c r="A72" s="4">
        <v>7.6</v>
      </c>
      <c r="B72" s="3">
        <f t="shared" si="2"/>
        <v>0.6099999999999994</v>
      </c>
    </row>
    <row r="73" spans="1:2" ht="33">
      <c r="A73" s="4">
        <v>7.6</v>
      </c>
      <c r="B73" s="3">
        <f t="shared" si="2"/>
        <v>0.6099999999999994</v>
      </c>
    </row>
    <row r="74" spans="1:2" ht="33">
      <c r="A74" s="4">
        <v>7.7</v>
      </c>
      <c r="B74" s="3">
        <f t="shared" si="2"/>
        <v>0.71</v>
      </c>
    </row>
    <row r="75" spans="1:2" ht="33">
      <c r="A75" s="4">
        <v>7.8</v>
      </c>
      <c r="B75" s="3">
        <f t="shared" si="2"/>
        <v>0.8099999999999996</v>
      </c>
    </row>
    <row r="76" spans="1:2" ht="33">
      <c r="A76" s="4">
        <v>7.8</v>
      </c>
      <c r="B76" s="3">
        <f t="shared" si="2"/>
        <v>0.8099999999999996</v>
      </c>
    </row>
    <row r="77" spans="1:2" ht="33">
      <c r="A77" s="4">
        <v>7.8</v>
      </c>
      <c r="B77" s="3">
        <f t="shared" si="2"/>
        <v>0.8099999999999996</v>
      </c>
    </row>
    <row r="78" spans="1:2" ht="33">
      <c r="A78" s="4">
        <v>7.9</v>
      </c>
      <c r="B78" s="3">
        <f t="shared" si="2"/>
        <v>0.9100000000000001</v>
      </c>
    </row>
    <row r="79" spans="1:2" ht="33">
      <c r="A79" s="4">
        <v>7.9</v>
      </c>
      <c r="B79" s="3">
        <f t="shared" si="2"/>
        <v>0.9100000000000001</v>
      </c>
    </row>
    <row r="80" spans="1:2" ht="33">
      <c r="A80" s="4">
        <v>8</v>
      </c>
      <c r="B80" s="3">
        <f t="shared" si="2"/>
        <v>1.0099999999999998</v>
      </c>
    </row>
    <row r="81" spans="1:2" ht="33">
      <c r="A81" s="4">
        <v>8.1</v>
      </c>
      <c r="B81" s="3">
        <f t="shared" si="2"/>
        <v>1.1099999999999994</v>
      </c>
    </row>
    <row r="82" spans="1:2" ht="33">
      <c r="A82" s="4">
        <v>8.1</v>
      </c>
      <c r="B82" s="3">
        <f t="shared" si="2"/>
        <v>1.1099999999999994</v>
      </c>
    </row>
    <row r="83" spans="1:2" ht="33">
      <c r="A83" s="4">
        <v>8.3</v>
      </c>
      <c r="B83" s="3">
        <f t="shared" si="2"/>
        <v>1.3100000000000005</v>
      </c>
    </row>
    <row r="84" spans="1:2" ht="33">
      <c r="A84" s="4">
        <v>8.4</v>
      </c>
      <c r="B84" s="3">
        <f t="shared" si="2"/>
        <v>1.4100000000000001</v>
      </c>
    </row>
    <row r="85" spans="1:2" ht="33">
      <c r="A85" s="4">
        <v>8.4</v>
      </c>
      <c r="B85" s="3">
        <f t="shared" si="2"/>
        <v>1.4100000000000001</v>
      </c>
    </row>
    <row r="86" spans="1:2" ht="33">
      <c r="A86" s="4">
        <v>8.4</v>
      </c>
      <c r="B86" s="3">
        <f t="shared" si="2"/>
        <v>1.4100000000000001</v>
      </c>
    </row>
    <row r="87" spans="1:2" ht="33">
      <c r="A87" s="4">
        <v>8.6</v>
      </c>
      <c r="B87" s="3">
        <f t="shared" si="2"/>
        <v>1.6099999999999994</v>
      </c>
    </row>
    <row r="88" spans="1:2" ht="33">
      <c r="A88" s="4">
        <v>8.7</v>
      </c>
      <c r="B88" s="3">
        <f t="shared" si="2"/>
        <v>1.709999999999999</v>
      </c>
    </row>
    <row r="89" spans="1:2" ht="33">
      <c r="A89" s="4">
        <v>8.8</v>
      </c>
      <c r="B89" s="3">
        <f t="shared" si="2"/>
        <v>1.8100000000000005</v>
      </c>
    </row>
    <row r="90" spans="1:2" ht="33">
      <c r="A90" s="4">
        <v>8.9</v>
      </c>
      <c r="B90" s="3">
        <f t="shared" si="2"/>
        <v>1.9100000000000001</v>
      </c>
    </row>
    <row r="91" spans="1:2" ht="33">
      <c r="A91" s="4">
        <v>9</v>
      </c>
      <c r="B91" s="3">
        <f t="shared" si="2"/>
        <v>2.01</v>
      </c>
    </row>
    <row r="92" spans="1:2" ht="33">
      <c r="A92" s="4">
        <v>9</v>
      </c>
      <c r="B92" s="3">
        <f t="shared" si="2"/>
        <v>2.01</v>
      </c>
    </row>
    <row r="93" spans="1:2" ht="33">
      <c r="A93" s="4">
        <v>9.1</v>
      </c>
      <c r="B93" s="3">
        <f t="shared" si="2"/>
        <v>2.1099999999999994</v>
      </c>
    </row>
    <row r="94" spans="1:2" ht="33">
      <c r="A94" s="4">
        <v>9.2</v>
      </c>
      <c r="B94" s="3">
        <f t="shared" si="2"/>
        <v>2.209999999999999</v>
      </c>
    </row>
    <row r="95" spans="1:2" ht="33">
      <c r="A95" s="4">
        <v>9.3</v>
      </c>
      <c r="B95" s="3">
        <f t="shared" si="2"/>
        <v>2.3100000000000005</v>
      </c>
    </row>
    <row r="96" spans="1:2" ht="33">
      <c r="A96" s="4">
        <v>9.3</v>
      </c>
      <c r="B96" s="3">
        <f t="shared" si="2"/>
        <v>2.3100000000000005</v>
      </c>
    </row>
    <row r="97" spans="1:2" ht="33">
      <c r="A97" s="4">
        <v>9.4</v>
      </c>
      <c r="B97" s="3">
        <f t="shared" si="2"/>
        <v>2.41</v>
      </c>
    </row>
    <row r="98" spans="1:2" ht="33">
      <c r="A98" s="4">
        <v>9.4</v>
      </c>
      <c r="B98" s="3">
        <f t="shared" si="2"/>
        <v>2.41</v>
      </c>
    </row>
    <row r="99" spans="1:2" ht="33">
      <c r="A99" s="4">
        <v>9.8</v>
      </c>
      <c r="B99" s="3">
        <f t="shared" si="2"/>
        <v>2.8100000000000005</v>
      </c>
    </row>
    <row r="100" spans="1:2" ht="33">
      <c r="A100" s="4">
        <v>10</v>
      </c>
      <c r="B100" s="3">
        <f t="shared" si="2"/>
        <v>3.01</v>
      </c>
    </row>
    <row r="101" spans="1:2" ht="33">
      <c r="A101" s="4">
        <v>10</v>
      </c>
      <c r="B101" s="3">
        <f t="shared" si="2"/>
        <v>3.01</v>
      </c>
    </row>
    <row r="102" spans="1:2" ht="33">
      <c r="A102" s="4">
        <v>10.2</v>
      </c>
      <c r="B102" s="3">
        <f t="shared" si="2"/>
        <v>3.209999999999999</v>
      </c>
    </row>
    <row r="103" spans="1:2" ht="33">
      <c r="A103" s="4">
        <v>10.2</v>
      </c>
      <c r="B103" s="3">
        <f t="shared" si="2"/>
        <v>3.209999999999999</v>
      </c>
    </row>
    <row r="104" spans="1:2" ht="33">
      <c r="A104" s="4">
        <v>10.2</v>
      </c>
      <c r="B104" s="3">
        <f t="shared" si="2"/>
        <v>3.209999999999999</v>
      </c>
    </row>
    <row r="105" spans="1:2" ht="33">
      <c r="A105" s="4">
        <v>10.3</v>
      </c>
      <c r="B105" s="3">
        <f t="shared" si="2"/>
        <v>3.3100000000000005</v>
      </c>
    </row>
    <row r="106" spans="1:2" ht="33">
      <c r="A106" s="4">
        <v>10.3</v>
      </c>
      <c r="B106" s="3">
        <f t="shared" si="2"/>
        <v>3.3100000000000005</v>
      </c>
    </row>
    <row r="107" spans="1:2" ht="33">
      <c r="A107" s="4">
        <v>10.5</v>
      </c>
      <c r="B107" s="3">
        <f t="shared" si="2"/>
        <v>3.51</v>
      </c>
    </row>
    <row r="108" spans="1:2" ht="33">
      <c r="A108" s="4">
        <v>10.6</v>
      </c>
      <c r="B108" s="3">
        <f t="shared" si="2"/>
        <v>3.6099999999999994</v>
      </c>
    </row>
    <row r="109" spans="1:2" ht="33">
      <c r="A109" s="4">
        <v>10.9</v>
      </c>
      <c r="B109" s="3">
        <f t="shared" si="2"/>
        <v>3.91</v>
      </c>
    </row>
    <row r="110" spans="1:2" ht="33">
      <c r="A110" s="4">
        <v>10.9</v>
      </c>
      <c r="B110" s="3">
        <f t="shared" si="2"/>
        <v>3.91</v>
      </c>
    </row>
    <row r="111" spans="1:2" ht="33">
      <c r="A111" s="4">
        <v>11</v>
      </c>
      <c r="B111" s="3">
        <f t="shared" si="2"/>
        <v>4.01</v>
      </c>
    </row>
    <row r="112" spans="1:2" ht="33">
      <c r="A112" s="4">
        <v>11.2</v>
      </c>
      <c r="B112" s="3">
        <f t="shared" si="2"/>
        <v>4.209999999999999</v>
      </c>
    </row>
    <row r="113" spans="1:2" ht="33">
      <c r="A113" s="4">
        <v>11.4</v>
      </c>
      <c r="B113" s="3">
        <f t="shared" si="2"/>
        <v>4.41</v>
      </c>
    </row>
    <row r="114" spans="1:2" ht="33">
      <c r="A114" s="4">
        <v>11.5</v>
      </c>
      <c r="B114" s="3">
        <f t="shared" si="2"/>
        <v>4.51</v>
      </c>
    </row>
    <row r="115" spans="1:2" ht="33">
      <c r="A115" s="4">
        <v>11.5</v>
      </c>
      <c r="B115" s="3">
        <f t="shared" si="2"/>
        <v>4.51</v>
      </c>
    </row>
    <row r="116" spans="1:2" ht="33">
      <c r="A116" s="4">
        <v>12</v>
      </c>
      <c r="B116" s="3">
        <f t="shared" si="2"/>
        <v>5.01</v>
      </c>
    </row>
    <row r="117" spans="1:2" ht="33">
      <c r="A117" s="4">
        <v>12.5</v>
      </c>
      <c r="B117" s="3">
        <f t="shared" si="2"/>
        <v>5.51</v>
      </c>
    </row>
    <row r="118" spans="1:2" ht="33">
      <c r="A118" s="4">
        <v>12.5</v>
      </c>
      <c r="B118" s="3">
        <f t="shared" si="2"/>
        <v>5.51</v>
      </c>
    </row>
    <row r="119" spans="1:2" ht="33">
      <c r="A119" s="4">
        <v>12.5</v>
      </c>
      <c r="B119" s="3">
        <f t="shared" si="2"/>
        <v>5.51</v>
      </c>
    </row>
    <row r="120" spans="1:2" ht="33">
      <c r="A120" s="4">
        <v>12.5</v>
      </c>
      <c r="B120" s="3">
        <f t="shared" si="2"/>
        <v>5.51</v>
      </c>
    </row>
    <row r="121" spans="1:2" ht="33">
      <c r="A121" s="4">
        <v>12.6</v>
      </c>
      <c r="B121" s="3">
        <f t="shared" si="2"/>
        <v>5.609999999999999</v>
      </c>
    </row>
    <row r="122" spans="1:2" ht="33">
      <c r="A122" s="4">
        <v>12.7</v>
      </c>
      <c r="B122" s="3">
        <f t="shared" si="2"/>
        <v>5.709999999999999</v>
      </c>
    </row>
    <row r="123" spans="1:2" ht="33">
      <c r="A123" s="4">
        <v>12.9</v>
      </c>
      <c r="B123" s="3">
        <f t="shared" si="2"/>
        <v>5.91</v>
      </c>
    </row>
    <row r="124" spans="1:2" ht="33">
      <c r="A124" s="4">
        <v>13.2</v>
      </c>
      <c r="B124" s="3">
        <f t="shared" si="2"/>
        <v>6.209999999999999</v>
      </c>
    </row>
    <row r="125" spans="1:2" ht="33">
      <c r="A125" s="4">
        <v>13.8</v>
      </c>
      <c r="B125" s="3">
        <f t="shared" si="2"/>
        <v>6.8100000000000005</v>
      </c>
    </row>
    <row r="126" spans="1:2" ht="33">
      <c r="A126" s="4">
        <v>13.9</v>
      </c>
      <c r="B126" s="3">
        <f t="shared" si="2"/>
        <v>6.91</v>
      </c>
    </row>
    <row r="127" spans="1:2" ht="33">
      <c r="A127" s="4">
        <v>14.3</v>
      </c>
      <c r="B127" s="3">
        <f t="shared" si="2"/>
        <v>7.3100000000000005</v>
      </c>
    </row>
    <row r="128" spans="1:2" ht="33">
      <c r="A128" s="4">
        <v>15</v>
      </c>
      <c r="B128" s="3">
        <f t="shared" si="2"/>
        <v>8.01</v>
      </c>
    </row>
    <row r="129" spans="1:2" ht="33">
      <c r="A129" s="4">
        <v>15.1</v>
      </c>
      <c r="B129" s="3">
        <f t="shared" si="2"/>
        <v>8.11</v>
      </c>
    </row>
    <row r="130" spans="1:2" ht="33">
      <c r="A130" s="4">
        <v>15.6</v>
      </c>
      <c r="B130" s="3">
        <f t="shared" si="2"/>
        <v>8.61</v>
      </c>
    </row>
    <row r="131" spans="1:2" ht="33">
      <c r="A131" s="4">
        <v>15.7</v>
      </c>
      <c r="B131" s="3">
        <f>A131-6.99</f>
        <v>8.709999999999999</v>
      </c>
    </row>
    <row r="132" spans="1:2" ht="33">
      <c r="A132" s="4">
        <v>16.7</v>
      </c>
      <c r="B132" s="3">
        <f>A132-6.99</f>
        <v>9.709999999999999</v>
      </c>
    </row>
    <row r="133" spans="1:2" ht="33">
      <c r="A133" s="4">
        <v>17.9</v>
      </c>
      <c r="B133" s="3">
        <f>A133-6.99</f>
        <v>10.909999999999998</v>
      </c>
    </row>
    <row r="134" spans="1:2" ht="33">
      <c r="A134" s="4">
        <v>18.1</v>
      </c>
      <c r="B134" s="3">
        <f>A134-6.99</f>
        <v>11.110000000000001</v>
      </c>
    </row>
    <row r="135" spans="1:2" ht="33">
      <c r="A135" s="4">
        <v>18.5</v>
      </c>
      <c r="B135" s="3">
        <f>A135-6.99</f>
        <v>11.51</v>
      </c>
    </row>
  </sheetData>
  <sheetProtection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5"/>
  <sheetViews>
    <sheetView zoomScale="70" zoomScaleNormal="70" zoomScalePageLayoutView="0" workbookViewId="0" topLeftCell="A1">
      <selection activeCell="L4" sqref="L4:L7"/>
    </sheetView>
  </sheetViews>
  <sheetFormatPr defaultColWidth="9.140625" defaultRowHeight="12.75"/>
  <cols>
    <col min="1" max="1" width="18.421875" style="3" customWidth="1"/>
    <col min="2" max="2" width="12.7109375" style="3" customWidth="1"/>
    <col min="3" max="3" width="9.140625" style="5" customWidth="1"/>
    <col min="4" max="4" width="11.140625" style="0" customWidth="1"/>
    <col min="5" max="6" width="13.00390625" style="1" customWidth="1"/>
    <col min="7" max="7" width="2.7109375" style="0" customWidth="1"/>
    <col min="8" max="8" width="29.28125" style="6" customWidth="1"/>
    <col min="9" max="9" width="9.140625" style="1" customWidth="1"/>
    <col min="10" max="11" width="2.00390625" style="0" customWidth="1"/>
  </cols>
  <sheetData>
    <row r="1" spans="1:2" ht="33">
      <c r="A1" s="4" t="s">
        <v>5</v>
      </c>
      <c r="B1" s="4" t="s">
        <v>7</v>
      </c>
    </row>
    <row r="2" spans="1:10" ht="33">
      <c r="A2" s="3">
        <v>1</v>
      </c>
      <c r="B2" s="3">
        <f>A2-6.99</f>
        <v>-5.99</v>
      </c>
      <c r="G2" t="s">
        <v>2</v>
      </c>
      <c r="H2" s="2" t="s">
        <v>3</v>
      </c>
      <c r="I2" s="2" t="s">
        <v>4</v>
      </c>
      <c r="J2" s="2"/>
    </row>
    <row r="3" spans="1:10" ht="27">
      <c r="A3" s="3">
        <v>2.8</v>
      </c>
      <c r="B3" s="3">
        <f aca="true" t="shared" si="0" ref="B3:B66">A3-6.99</f>
        <v>-4.19</v>
      </c>
      <c r="C3" s="2" t="s">
        <v>8</v>
      </c>
      <c r="D3" s="2"/>
      <c r="E3" s="2">
        <f>MODE(data3)</f>
        <v>6.4</v>
      </c>
      <c r="F3" s="2"/>
      <c r="G3" s="2">
        <v>2</v>
      </c>
      <c r="H3" s="2" t="s">
        <v>14</v>
      </c>
      <c r="I3" s="2">
        <f>COUNTIF(data3,"&lt;2")</f>
        <v>1</v>
      </c>
      <c r="J3" s="2">
        <f>COUNTIF(A2:A200,"&lt;"&amp;H3)</f>
        <v>0</v>
      </c>
    </row>
    <row r="4" spans="1:12" ht="27">
      <c r="A4" s="3">
        <v>3.3</v>
      </c>
      <c r="B4" s="3">
        <f t="shared" si="0"/>
        <v>-3.6900000000000004</v>
      </c>
      <c r="C4" s="2" t="s">
        <v>9</v>
      </c>
      <c r="D4" s="2"/>
      <c r="E4" s="2">
        <f>MEDIAN(data3)</f>
        <v>8.3</v>
      </c>
      <c r="F4" s="2"/>
      <c r="G4" s="2">
        <v>4.5</v>
      </c>
      <c r="H4" s="2" t="s">
        <v>15</v>
      </c>
      <c r="I4" s="15">
        <f aca="true" t="shared" si="1" ref="I4:I11">COUNTIF(data3,"&lt;"&amp;G4)-COUNTIF(data3,"&lt;"&amp;G3)</f>
        <v>5</v>
      </c>
      <c r="J4" s="2">
        <f aca="true" t="shared" si="2" ref="J4:J11">COUNTIF(data2,"&lt;"&amp;H4)-COUNTIF(data2,"&lt;"&amp;H3)</f>
        <v>0</v>
      </c>
      <c r="L4" s="16" t="s">
        <v>62</v>
      </c>
    </row>
    <row r="5" spans="1:12" ht="27">
      <c r="A5" s="3">
        <v>3.9</v>
      </c>
      <c r="B5" s="3">
        <f t="shared" si="0"/>
        <v>-3.0900000000000003</v>
      </c>
      <c r="C5" s="2" t="s">
        <v>10</v>
      </c>
      <c r="D5" s="2"/>
      <c r="E5" s="2">
        <f>AVERAGE(data3)</f>
        <v>8.968656716417911</v>
      </c>
      <c r="F5" s="2"/>
      <c r="G5" s="2">
        <v>7</v>
      </c>
      <c r="H5" s="2" t="s">
        <v>16</v>
      </c>
      <c r="I5" s="15">
        <f t="shared" si="1"/>
        <v>33</v>
      </c>
      <c r="J5" s="2">
        <f t="shared" si="2"/>
        <v>0</v>
      </c>
      <c r="L5" s="16" t="s">
        <v>63</v>
      </c>
    </row>
    <row r="6" spans="1:12" ht="27">
      <c r="A6" s="3">
        <v>4.2</v>
      </c>
      <c r="B6" s="3">
        <f t="shared" si="0"/>
        <v>-2.79</v>
      </c>
      <c r="C6" s="2" t="s">
        <v>11</v>
      </c>
      <c r="D6" s="2"/>
      <c r="E6" s="2">
        <f>COUNTA(data3)</f>
        <v>134</v>
      </c>
      <c r="F6" s="2"/>
      <c r="G6" s="2">
        <v>9.5</v>
      </c>
      <c r="H6" s="2" t="s">
        <v>17</v>
      </c>
      <c r="I6" s="15">
        <f t="shared" si="1"/>
        <v>45</v>
      </c>
      <c r="J6" s="2">
        <f t="shared" si="2"/>
        <v>0</v>
      </c>
      <c r="L6" s="16" t="s">
        <v>64</v>
      </c>
    </row>
    <row r="7" spans="1:12" ht="27">
      <c r="A7" s="3">
        <v>4.2</v>
      </c>
      <c r="B7" s="3">
        <f t="shared" si="0"/>
        <v>-2.79</v>
      </c>
      <c r="C7" s="17" t="s">
        <v>12</v>
      </c>
      <c r="D7" s="17"/>
      <c r="E7" s="2">
        <f>STDEVP(data3)</f>
        <v>3.2925383283039245</v>
      </c>
      <c r="F7" s="2"/>
      <c r="G7" s="2">
        <v>12</v>
      </c>
      <c r="H7" s="2" t="s">
        <v>18</v>
      </c>
      <c r="I7" s="15">
        <f t="shared" si="1"/>
        <v>26</v>
      </c>
      <c r="J7" s="2">
        <f t="shared" si="2"/>
        <v>0</v>
      </c>
      <c r="L7" s="16" t="s">
        <v>61</v>
      </c>
    </row>
    <row r="8" spans="1:10" ht="27">
      <c r="A8" s="3">
        <v>4.5</v>
      </c>
      <c r="B8" s="3">
        <f t="shared" si="0"/>
        <v>-2.49</v>
      </c>
      <c r="C8" s="17" t="s">
        <v>13</v>
      </c>
      <c r="D8" s="17"/>
      <c r="E8" s="2">
        <f>SQRT(SUMSQ(B2:B200)/E6)</f>
        <v>3.8413397460750742</v>
      </c>
      <c r="F8" s="2"/>
      <c r="G8" s="2">
        <v>14.5</v>
      </c>
      <c r="H8" s="2" t="s">
        <v>19</v>
      </c>
      <c r="I8" s="2">
        <f t="shared" si="1"/>
        <v>15</v>
      </c>
      <c r="J8" s="2">
        <f t="shared" si="2"/>
        <v>0</v>
      </c>
    </row>
    <row r="9" spans="1:10" ht="27">
      <c r="A9" s="3">
        <v>4.6</v>
      </c>
      <c r="B9" s="3">
        <f t="shared" si="0"/>
        <v>-2.3900000000000006</v>
      </c>
      <c r="C9" s="2"/>
      <c r="D9" s="2"/>
      <c r="E9" s="2"/>
      <c r="F9" s="2"/>
      <c r="G9" s="2">
        <v>17</v>
      </c>
      <c r="H9" s="2" t="s">
        <v>20</v>
      </c>
      <c r="I9" s="2">
        <f t="shared" si="1"/>
        <v>5</v>
      </c>
      <c r="J9" s="2">
        <f t="shared" si="2"/>
        <v>0</v>
      </c>
    </row>
    <row r="10" spans="1:10" ht="27">
      <c r="A10" s="3">
        <v>4.7</v>
      </c>
      <c r="B10" s="3">
        <f t="shared" si="0"/>
        <v>-2.29</v>
      </c>
      <c r="C10" s="2"/>
      <c r="D10" s="2"/>
      <c r="E10" s="2"/>
      <c r="F10" s="2"/>
      <c r="G10" s="2">
        <v>19.5</v>
      </c>
      <c r="H10" s="2" t="s">
        <v>21</v>
      </c>
      <c r="I10" s="2">
        <f t="shared" si="1"/>
        <v>3</v>
      </c>
      <c r="J10" s="2">
        <f t="shared" si="2"/>
        <v>0</v>
      </c>
    </row>
    <row r="11" spans="1:10" ht="27">
      <c r="A11" s="3">
        <v>4.8</v>
      </c>
      <c r="B11" s="3">
        <f t="shared" si="0"/>
        <v>-2.1900000000000004</v>
      </c>
      <c r="C11" s="2"/>
      <c r="D11" s="2"/>
      <c r="E11" s="2"/>
      <c r="F11" s="2"/>
      <c r="G11" s="2">
        <v>22</v>
      </c>
      <c r="H11" s="2" t="s">
        <v>22</v>
      </c>
      <c r="I11" s="2">
        <f t="shared" si="1"/>
        <v>1</v>
      </c>
      <c r="J11" s="2">
        <f t="shared" si="2"/>
        <v>0</v>
      </c>
    </row>
    <row r="12" spans="1:10" ht="27">
      <c r="A12" s="3">
        <v>4.8</v>
      </c>
      <c r="B12" s="3">
        <f t="shared" si="0"/>
        <v>-2.1900000000000004</v>
      </c>
      <c r="C12" s="2"/>
      <c r="D12" s="2"/>
      <c r="E12" s="2"/>
      <c r="F12" s="2"/>
      <c r="G12" s="2">
        <v>24.5</v>
      </c>
      <c r="H12" s="2" t="s">
        <v>51</v>
      </c>
      <c r="I12" s="2">
        <v>0</v>
      </c>
      <c r="J12" s="2">
        <f>COUNTIF(data2,"&gt;=22")</f>
        <v>0</v>
      </c>
    </row>
    <row r="13" spans="1:8" ht="30">
      <c r="A13" s="3">
        <v>5</v>
      </c>
      <c r="B13" s="3">
        <f t="shared" si="0"/>
        <v>-1.9900000000000002</v>
      </c>
      <c r="C13" s="2"/>
      <c r="D13" s="2"/>
      <c r="E13" s="2"/>
      <c r="F13" s="2"/>
      <c r="G13" s="2"/>
      <c r="H13" s="8"/>
    </row>
    <row r="14" spans="1:9" ht="33">
      <c r="A14" s="3">
        <v>5.3</v>
      </c>
      <c r="B14" s="3">
        <f t="shared" si="0"/>
        <v>-1.6900000000000004</v>
      </c>
      <c r="H14" s="6" t="s">
        <v>25</v>
      </c>
      <c r="I14" s="1" t="s">
        <v>25</v>
      </c>
    </row>
    <row r="15" spans="1:9" ht="33">
      <c r="A15" s="3">
        <v>5.3</v>
      </c>
      <c r="B15" s="3">
        <f t="shared" si="0"/>
        <v>-1.6900000000000004</v>
      </c>
      <c r="H15" s="6" t="s">
        <v>25</v>
      </c>
      <c r="I15" s="1" t="s">
        <v>25</v>
      </c>
    </row>
    <row r="16" spans="1:9" ht="33">
      <c r="A16" s="3">
        <v>5.4</v>
      </c>
      <c r="B16" s="3">
        <f t="shared" si="0"/>
        <v>-1.5899999999999999</v>
      </c>
      <c r="H16" s="6" t="s">
        <v>25</v>
      </c>
      <c r="I16" s="1" t="s">
        <v>25</v>
      </c>
    </row>
    <row r="17" spans="1:9" ht="33">
      <c r="A17" s="3">
        <v>5.7</v>
      </c>
      <c r="B17" s="3">
        <f t="shared" si="0"/>
        <v>-1.29</v>
      </c>
      <c r="H17" s="6" t="s">
        <v>25</v>
      </c>
      <c r="I17" s="1" t="s">
        <v>25</v>
      </c>
    </row>
    <row r="18" spans="1:9" ht="33">
      <c r="A18" s="3">
        <v>5.7</v>
      </c>
      <c r="B18" s="3">
        <f t="shared" si="0"/>
        <v>-1.29</v>
      </c>
      <c r="H18" s="6" t="s">
        <v>25</v>
      </c>
      <c r="I18" s="1" t="s">
        <v>25</v>
      </c>
    </row>
    <row r="19" spans="1:9" ht="33">
      <c r="A19" s="3">
        <v>5.7</v>
      </c>
      <c r="B19" s="3">
        <f t="shared" si="0"/>
        <v>-1.29</v>
      </c>
      <c r="H19" s="6" t="s">
        <v>25</v>
      </c>
      <c r="I19" s="1" t="s">
        <v>25</v>
      </c>
    </row>
    <row r="20" spans="1:9" ht="33">
      <c r="A20" s="3">
        <v>5.9</v>
      </c>
      <c r="B20" s="3">
        <f t="shared" si="0"/>
        <v>-1.0899999999999999</v>
      </c>
      <c r="H20" s="6" t="s">
        <v>25</v>
      </c>
      <c r="I20" s="1" t="s">
        <v>25</v>
      </c>
    </row>
    <row r="21" spans="1:9" ht="33">
      <c r="A21" s="3">
        <v>6</v>
      </c>
      <c r="B21" s="3">
        <f t="shared" si="0"/>
        <v>-0.9900000000000002</v>
      </c>
      <c r="H21" s="6" t="s">
        <v>25</v>
      </c>
      <c r="I21" s="1" t="s">
        <v>25</v>
      </c>
    </row>
    <row r="22" spans="1:9" ht="33">
      <c r="A22" s="3">
        <v>6.2</v>
      </c>
      <c r="B22" s="3">
        <f t="shared" si="0"/>
        <v>-0.79</v>
      </c>
      <c r="H22" s="6" t="s">
        <v>25</v>
      </c>
      <c r="I22" s="1" t="s">
        <v>25</v>
      </c>
    </row>
    <row r="23" spans="1:9" ht="33">
      <c r="A23" s="3">
        <v>6.4</v>
      </c>
      <c r="B23" s="3">
        <f t="shared" si="0"/>
        <v>-0.5899999999999999</v>
      </c>
      <c r="H23" s="6" t="s">
        <v>25</v>
      </c>
      <c r="I23" s="1" t="s">
        <v>25</v>
      </c>
    </row>
    <row r="24" spans="1:9" ht="33">
      <c r="A24" s="3">
        <v>6.4</v>
      </c>
      <c r="B24" s="3">
        <f t="shared" si="0"/>
        <v>-0.5899999999999999</v>
      </c>
      <c r="H24" s="6" t="s">
        <v>25</v>
      </c>
      <c r="I24" s="1" t="s">
        <v>25</v>
      </c>
    </row>
    <row r="25" spans="1:9" ht="33">
      <c r="A25" s="3">
        <v>6.4</v>
      </c>
      <c r="B25" s="3">
        <f t="shared" si="0"/>
        <v>-0.5899999999999999</v>
      </c>
      <c r="H25" s="6" t="s">
        <v>25</v>
      </c>
      <c r="I25" s="1" t="s">
        <v>25</v>
      </c>
    </row>
    <row r="26" spans="1:9" ht="33">
      <c r="A26" s="3">
        <v>6.4</v>
      </c>
      <c r="B26" s="3">
        <f t="shared" si="0"/>
        <v>-0.5899999999999999</v>
      </c>
      <c r="H26" s="6" t="s">
        <v>25</v>
      </c>
      <c r="I26" s="1" t="s">
        <v>25</v>
      </c>
    </row>
    <row r="27" spans="1:9" ht="33">
      <c r="A27" s="3">
        <v>6.4</v>
      </c>
      <c r="B27" s="3">
        <f t="shared" si="0"/>
        <v>-0.5899999999999999</v>
      </c>
      <c r="H27" s="6" t="s">
        <v>25</v>
      </c>
      <c r="I27" s="1" t="s">
        <v>25</v>
      </c>
    </row>
    <row r="28" spans="1:9" ht="33">
      <c r="A28" s="3">
        <v>6.5</v>
      </c>
      <c r="B28" s="3">
        <f t="shared" si="0"/>
        <v>-0.4900000000000002</v>
      </c>
      <c r="H28" s="6" t="s">
        <v>25</v>
      </c>
      <c r="I28" s="1" t="s">
        <v>25</v>
      </c>
    </row>
    <row r="29" spans="1:2" ht="33">
      <c r="A29" s="3">
        <v>6.6</v>
      </c>
      <c r="B29" s="3">
        <f t="shared" si="0"/>
        <v>-0.39000000000000057</v>
      </c>
    </row>
    <row r="30" spans="1:2" ht="33">
      <c r="A30" s="3">
        <v>6.6</v>
      </c>
      <c r="B30" s="3">
        <f t="shared" si="0"/>
        <v>-0.39000000000000057</v>
      </c>
    </row>
    <row r="31" spans="1:2" ht="33">
      <c r="A31" s="3">
        <v>6.6</v>
      </c>
      <c r="B31" s="3">
        <f t="shared" si="0"/>
        <v>-0.39000000000000057</v>
      </c>
    </row>
    <row r="32" spans="1:2" ht="33">
      <c r="A32" s="3">
        <v>6.7</v>
      </c>
      <c r="B32" s="3">
        <f t="shared" si="0"/>
        <v>-0.29000000000000004</v>
      </c>
    </row>
    <row r="33" spans="1:2" ht="33">
      <c r="A33" s="3">
        <v>6.7</v>
      </c>
      <c r="B33" s="3">
        <f t="shared" si="0"/>
        <v>-0.29000000000000004</v>
      </c>
    </row>
    <row r="34" spans="1:2" ht="33">
      <c r="A34" s="3">
        <v>6.8</v>
      </c>
      <c r="B34" s="3">
        <f t="shared" si="0"/>
        <v>-0.1900000000000004</v>
      </c>
    </row>
    <row r="35" spans="1:2" ht="33">
      <c r="A35" s="3">
        <v>6.8</v>
      </c>
      <c r="B35" s="3">
        <f t="shared" si="0"/>
        <v>-0.1900000000000004</v>
      </c>
    </row>
    <row r="36" spans="1:2" ht="33">
      <c r="A36" s="3">
        <v>6.8</v>
      </c>
      <c r="B36" s="3">
        <f t="shared" si="0"/>
        <v>-0.1900000000000004</v>
      </c>
    </row>
    <row r="37" spans="1:2" ht="33">
      <c r="A37" s="3">
        <v>6.8</v>
      </c>
      <c r="B37" s="3">
        <f t="shared" si="0"/>
        <v>-0.1900000000000004</v>
      </c>
    </row>
    <row r="38" spans="1:2" ht="33">
      <c r="A38" s="3">
        <v>6.9</v>
      </c>
      <c r="B38" s="3">
        <f t="shared" si="0"/>
        <v>-0.08999999999999986</v>
      </c>
    </row>
    <row r="39" spans="1:2" ht="33">
      <c r="A39" s="3">
        <v>6.9</v>
      </c>
      <c r="B39" s="3">
        <f t="shared" si="0"/>
        <v>-0.08999999999999986</v>
      </c>
    </row>
    <row r="40" spans="1:2" ht="33">
      <c r="A40" s="3">
        <v>6.9</v>
      </c>
      <c r="B40" s="3">
        <f t="shared" si="0"/>
        <v>-0.08999999999999986</v>
      </c>
    </row>
    <row r="41" spans="1:2" ht="33">
      <c r="A41" s="3">
        <v>7</v>
      </c>
      <c r="B41" s="3">
        <f t="shared" si="0"/>
        <v>0.009999999999999787</v>
      </c>
    </row>
    <row r="42" spans="1:2" ht="33">
      <c r="A42" s="3">
        <v>7</v>
      </c>
      <c r="B42" s="3">
        <f t="shared" si="0"/>
        <v>0.009999999999999787</v>
      </c>
    </row>
    <row r="43" spans="1:2" ht="33">
      <c r="A43" s="3">
        <v>7</v>
      </c>
      <c r="B43" s="3">
        <f t="shared" si="0"/>
        <v>0.009999999999999787</v>
      </c>
    </row>
    <row r="44" spans="1:2" ht="33">
      <c r="A44" s="3">
        <v>7.1</v>
      </c>
      <c r="B44" s="3">
        <f t="shared" si="0"/>
        <v>0.10999999999999943</v>
      </c>
    </row>
    <row r="45" spans="1:2" ht="33">
      <c r="A45" s="3">
        <v>7.2</v>
      </c>
      <c r="B45" s="3">
        <f t="shared" si="0"/>
        <v>0.20999999999999996</v>
      </c>
    </row>
    <row r="46" spans="1:2" ht="33">
      <c r="A46" s="3">
        <v>7.2</v>
      </c>
      <c r="B46" s="3">
        <f t="shared" si="0"/>
        <v>0.20999999999999996</v>
      </c>
    </row>
    <row r="47" spans="1:2" ht="33">
      <c r="A47" s="3">
        <v>7.2</v>
      </c>
      <c r="B47" s="3">
        <f t="shared" si="0"/>
        <v>0.20999999999999996</v>
      </c>
    </row>
    <row r="48" spans="1:2" ht="33">
      <c r="A48" s="3">
        <v>7.3</v>
      </c>
      <c r="B48" s="3">
        <f t="shared" si="0"/>
        <v>0.3099999999999996</v>
      </c>
    </row>
    <row r="49" spans="1:2" ht="33">
      <c r="A49" s="3">
        <v>7.3</v>
      </c>
      <c r="B49" s="3">
        <f t="shared" si="0"/>
        <v>0.3099999999999996</v>
      </c>
    </row>
    <row r="50" spans="1:2" ht="33">
      <c r="A50" s="3">
        <v>7.3</v>
      </c>
      <c r="B50" s="3">
        <f t="shared" si="0"/>
        <v>0.3099999999999996</v>
      </c>
    </row>
    <row r="51" spans="1:2" ht="33">
      <c r="A51" s="3">
        <v>7.4</v>
      </c>
      <c r="B51" s="3">
        <f t="shared" si="0"/>
        <v>0.41000000000000014</v>
      </c>
    </row>
    <row r="52" spans="1:2" ht="33">
      <c r="A52" s="3">
        <v>7.4</v>
      </c>
      <c r="B52" s="3">
        <f t="shared" si="0"/>
        <v>0.41000000000000014</v>
      </c>
    </row>
    <row r="53" spans="1:2" ht="33">
      <c r="A53" s="3">
        <v>7.5</v>
      </c>
      <c r="B53" s="3">
        <f t="shared" si="0"/>
        <v>0.5099999999999998</v>
      </c>
    </row>
    <row r="54" spans="1:2" ht="33">
      <c r="A54" s="3">
        <v>7.5</v>
      </c>
      <c r="B54" s="3">
        <f t="shared" si="0"/>
        <v>0.5099999999999998</v>
      </c>
    </row>
    <row r="55" spans="1:2" ht="33">
      <c r="A55" s="3">
        <v>7.6</v>
      </c>
      <c r="B55" s="3">
        <f t="shared" si="0"/>
        <v>0.6099999999999994</v>
      </c>
    </row>
    <row r="56" spans="1:2" ht="33">
      <c r="A56" s="3">
        <v>7.6</v>
      </c>
      <c r="B56" s="3">
        <f t="shared" si="0"/>
        <v>0.6099999999999994</v>
      </c>
    </row>
    <row r="57" spans="1:2" ht="33">
      <c r="A57" s="3">
        <v>7.7</v>
      </c>
      <c r="B57" s="3">
        <f t="shared" si="0"/>
        <v>0.71</v>
      </c>
    </row>
    <row r="58" spans="1:2" ht="33">
      <c r="A58" s="3">
        <v>7.7</v>
      </c>
      <c r="B58" s="3">
        <f t="shared" si="0"/>
        <v>0.71</v>
      </c>
    </row>
    <row r="59" spans="1:2" ht="33">
      <c r="A59" s="3">
        <v>7.8</v>
      </c>
      <c r="B59" s="3">
        <f t="shared" si="0"/>
        <v>0.8099999999999996</v>
      </c>
    </row>
    <row r="60" spans="1:2" ht="33">
      <c r="A60" s="3">
        <v>7.9</v>
      </c>
      <c r="B60" s="3">
        <f t="shared" si="0"/>
        <v>0.9100000000000001</v>
      </c>
    </row>
    <row r="61" spans="1:2" ht="33">
      <c r="A61" s="3">
        <v>8</v>
      </c>
      <c r="B61" s="3">
        <f t="shared" si="0"/>
        <v>1.0099999999999998</v>
      </c>
    </row>
    <row r="62" spans="1:2" ht="33">
      <c r="A62" s="3">
        <v>8</v>
      </c>
      <c r="B62" s="3">
        <f t="shared" si="0"/>
        <v>1.0099999999999998</v>
      </c>
    </row>
    <row r="63" spans="1:2" ht="33">
      <c r="A63" s="3">
        <v>8</v>
      </c>
      <c r="B63" s="3">
        <f t="shared" si="0"/>
        <v>1.0099999999999998</v>
      </c>
    </row>
    <row r="64" spans="1:2" ht="33">
      <c r="A64" s="3">
        <v>8</v>
      </c>
      <c r="B64" s="3">
        <f t="shared" si="0"/>
        <v>1.0099999999999998</v>
      </c>
    </row>
    <row r="65" spans="1:2" ht="33">
      <c r="A65" s="3">
        <v>8.1</v>
      </c>
      <c r="B65" s="3">
        <f t="shared" si="0"/>
        <v>1.1099999999999994</v>
      </c>
    </row>
    <row r="66" spans="1:2" ht="33">
      <c r="A66" s="3">
        <v>8.1</v>
      </c>
      <c r="B66" s="3">
        <f t="shared" si="0"/>
        <v>1.1099999999999994</v>
      </c>
    </row>
    <row r="67" spans="1:2" ht="33">
      <c r="A67" s="3">
        <v>8.2</v>
      </c>
      <c r="B67" s="3">
        <f aca="true" t="shared" si="3" ref="B67:B130">A67-6.99</f>
        <v>1.209999999999999</v>
      </c>
    </row>
    <row r="68" spans="1:2" ht="33">
      <c r="A68" s="3">
        <v>8.2</v>
      </c>
      <c r="B68" s="3">
        <f t="shared" si="3"/>
        <v>1.209999999999999</v>
      </c>
    </row>
    <row r="69" spans="1:2" ht="33">
      <c r="A69" s="3">
        <v>8.4</v>
      </c>
      <c r="B69" s="3">
        <f t="shared" si="3"/>
        <v>1.4100000000000001</v>
      </c>
    </row>
    <row r="70" spans="1:2" ht="33">
      <c r="A70" s="3">
        <v>8.5</v>
      </c>
      <c r="B70" s="3">
        <f t="shared" si="3"/>
        <v>1.5099999999999998</v>
      </c>
    </row>
    <row r="71" spans="1:2" ht="33">
      <c r="A71" s="3">
        <v>8.5</v>
      </c>
      <c r="B71" s="3">
        <f t="shared" si="3"/>
        <v>1.5099999999999998</v>
      </c>
    </row>
    <row r="72" spans="1:2" ht="33">
      <c r="A72" s="3">
        <v>8.5</v>
      </c>
      <c r="B72" s="3">
        <f t="shared" si="3"/>
        <v>1.5099999999999998</v>
      </c>
    </row>
    <row r="73" spans="1:2" ht="33">
      <c r="A73" s="3">
        <v>8.6</v>
      </c>
      <c r="B73" s="3">
        <f t="shared" si="3"/>
        <v>1.6099999999999994</v>
      </c>
    </row>
    <row r="74" spans="1:2" ht="33">
      <c r="A74" s="3">
        <v>8.6</v>
      </c>
      <c r="B74" s="3">
        <f t="shared" si="3"/>
        <v>1.6099999999999994</v>
      </c>
    </row>
    <row r="75" spans="1:2" ht="33">
      <c r="A75" s="3">
        <v>8.6</v>
      </c>
      <c r="B75" s="3">
        <f t="shared" si="3"/>
        <v>1.6099999999999994</v>
      </c>
    </row>
    <row r="76" spans="1:2" ht="33">
      <c r="A76" s="3">
        <v>8.6</v>
      </c>
      <c r="B76" s="3">
        <f t="shared" si="3"/>
        <v>1.6099999999999994</v>
      </c>
    </row>
    <row r="77" spans="1:2" ht="33">
      <c r="A77" s="3">
        <v>8.7</v>
      </c>
      <c r="B77" s="3">
        <f t="shared" si="3"/>
        <v>1.709999999999999</v>
      </c>
    </row>
    <row r="78" spans="1:2" ht="33">
      <c r="A78" s="3">
        <v>8.7</v>
      </c>
      <c r="B78" s="3">
        <f t="shared" si="3"/>
        <v>1.709999999999999</v>
      </c>
    </row>
    <row r="79" spans="1:2" ht="33">
      <c r="A79" s="3">
        <v>9</v>
      </c>
      <c r="B79" s="3">
        <f t="shared" si="3"/>
        <v>2.01</v>
      </c>
    </row>
    <row r="80" spans="1:2" ht="33">
      <c r="A80" s="3">
        <v>9.1</v>
      </c>
      <c r="B80" s="3">
        <f t="shared" si="3"/>
        <v>2.1099999999999994</v>
      </c>
    </row>
    <row r="81" spans="1:2" ht="33">
      <c r="A81" s="3">
        <v>9.2</v>
      </c>
      <c r="B81" s="3">
        <f t="shared" si="3"/>
        <v>2.209999999999999</v>
      </c>
    </row>
    <row r="82" spans="1:2" ht="33">
      <c r="A82" s="3">
        <v>9.2</v>
      </c>
      <c r="B82" s="3">
        <f t="shared" si="3"/>
        <v>2.209999999999999</v>
      </c>
    </row>
    <row r="83" spans="1:2" ht="33">
      <c r="A83" s="3">
        <v>9.4</v>
      </c>
      <c r="B83" s="3">
        <f t="shared" si="3"/>
        <v>2.41</v>
      </c>
    </row>
    <row r="84" spans="1:2" ht="33">
      <c r="A84" s="3">
        <v>9.4</v>
      </c>
      <c r="B84" s="3">
        <f t="shared" si="3"/>
        <v>2.41</v>
      </c>
    </row>
    <row r="85" spans="1:2" ht="33">
      <c r="A85" s="3">
        <v>9.4</v>
      </c>
      <c r="B85" s="3">
        <f t="shared" si="3"/>
        <v>2.41</v>
      </c>
    </row>
    <row r="86" spans="1:2" ht="33">
      <c r="A86" s="3">
        <v>9.7</v>
      </c>
      <c r="B86" s="3">
        <f t="shared" si="3"/>
        <v>2.709999999999999</v>
      </c>
    </row>
    <row r="87" spans="1:2" ht="33">
      <c r="A87" s="3">
        <v>9.7</v>
      </c>
      <c r="B87" s="3">
        <f t="shared" si="3"/>
        <v>2.709999999999999</v>
      </c>
    </row>
    <row r="88" spans="1:2" ht="33">
      <c r="A88" s="3">
        <v>9.8</v>
      </c>
      <c r="B88" s="3">
        <f t="shared" si="3"/>
        <v>2.8100000000000005</v>
      </c>
    </row>
    <row r="89" spans="1:2" ht="33">
      <c r="A89" s="3">
        <v>9.8</v>
      </c>
      <c r="B89" s="3">
        <f t="shared" si="3"/>
        <v>2.8100000000000005</v>
      </c>
    </row>
    <row r="90" spans="1:2" ht="33">
      <c r="A90" s="3">
        <v>9.9</v>
      </c>
      <c r="B90" s="3">
        <f t="shared" si="3"/>
        <v>2.91</v>
      </c>
    </row>
    <row r="91" spans="1:2" ht="33">
      <c r="A91" s="3">
        <v>10</v>
      </c>
      <c r="B91" s="3">
        <f t="shared" si="3"/>
        <v>3.01</v>
      </c>
    </row>
    <row r="92" spans="1:2" ht="33">
      <c r="A92" s="3">
        <v>10</v>
      </c>
      <c r="B92" s="3">
        <f t="shared" si="3"/>
        <v>3.01</v>
      </c>
    </row>
    <row r="93" spans="1:2" ht="33">
      <c r="A93" s="3">
        <v>10.2</v>
      </c>
      <c r="B93" s="3">
        <f t="shared" si="3"/>
        <v>3.209999999999999</v>
      </c>
    </row>
    <row r="94" spans="1:2" ht="33">
      <c r="A94" s="3">
        <v>10.4</v>
      </c>
      <c r="B94" s="3">
        <f t="shared" si="3"/>
        <v>3.41</v>
      </c>
    </row>
    <row r="95" spans="1:2" ht="33">
      <c r="A95" s="3">
        <v>10.5</v>
      </c>
      <c r="B95" s="3">
        <f t="shared" si="3"/>
        <v>3.51</v>
      </c>
    </row>
    <row r="96" spans="1:2" ht="33">
      <c r="A96" s="3">
        <v>10.6</v>
      </c>
      <c r="B96" s="3">
        <f t="shared" si="3"/>
        <v>3.6099999999999994</v>
      </c>
    </row>
    <row r="97" spans="1:2" ht="33">
      <c r="A97" s="3">
        <v>10.6</v>
      </c>
      <c r="B97" s="3">
        <f t="shared" si="3"/>
        <v>3.6099999999999994</v>
      </c>
    </row>
    <row r="98" spans="1:2" ht="33">
      <c r="A98" s="3">
        <v>10.6</v>
      </c>
      <c r="B98" s="3">
        <f t="shared" si="3"/>
        <v>3.6099999999999994</v>
      </c>
    </row>
    <row r="99" spans="1:2" ht="33">
      <c r="A99" s="3">
        <v>10.8</v>
      </c>
      <c r="B99" s="3">
        <f t="shared" si="3"/>
        <v>3.8100000000000005</v>
      </c>
    </row>
    <row r="100" spans="1:2" ht="33">
      <c r="A100" s="3">
        <v>10.8</v>
      </c>
      <c r="B100" s="3">
        <f t="shared" si="3"/>
        <v>3.8100000000000005</v>
      </c>
    </row>
    <row r="101" spans="1:2" ht="33">
      <c r="A101" s="3">
        <v>10.8</v>
      </c>
      <c r="B101" s="3">
        <f t="shared" si="3"/>
        <v>3.8100000000000005</v>
      </c>
    </row>
    <row r="102" spans="1:2" ht="33">
      <c r="A102" s="3">
        <v>10.8</v>
      </c>
      <c r="B102" s="3">
        <f t="shared" si="3"/>
        <v>3.8100000000000005</v>
      </c>
    </row>
    <row r="103" spans="1:2" ht="33">
      <c r="A103" s="3">
        <v>11</v>
      </c>
      <c r="B103" s="3">
        <f t="shared" si="3"/>
        <v>4.01</v>
      </c>
    </row>
    <row r="104" spans="1:2" ht="33">
      <c r="A104" s="3">
        <v>11.1</v>
      </c>
      <c r="B104" s="3">
        <f t="shared" si="3"/>
        <v>4.109999999999999</v>
      </c>
    </row>
    <row r="105" spans="1:2" ht="33">
      <c r="A105" s="3">
        <v>11.2</v>
      </c>
      <c r="B105" s="3">
        <f t="shared" si="3"/>
        <v>4.209999999999999</v>
      </c>
    </row>
    <row r="106" spans="1:2" ht="33">
      <c r="A106" s="3">
        <v>11.2</v>
      </c>
      <c r="B106" s="3">
        <f t="shared" si="3"/>
        <v>4.209999999999999</v>
      </c>
    </row>
    <row r="107" spans="1:2" ht="33">
      <c r="A107" s="3">
        <v>11.3</v>
      </c>
      <c r="B107" s="3">
        <f t="shared" si="3"/>
        <v>4.3100000000000005</v>
      </c>
    </row>
    <row r="108" spans="1:2" ht="33">
      <c r="A108" s="3">
        <v>11.3</v>
      </c>
      <c r="B108" s="3">
        <f t="shared" si="3"/>
        <v>4.3100000000000005</v>
      </c>
    </row>
    <row r="109" spans="1:2" ht="33">
      <c r="A109" s="3">
        <v>11.4</v>
      </c>
      <c r="B109" s="3">
        <f t="shared" si="3"/>
        <v>4.41</v>
      </c>
    </row>
    <row r="110" spans="1:2" ht="33">
      <c r="A110" s="3">
        <v>11.6</v>
      </c>
      <c r="B110" s="3">
        <f t="shared" si="3"/>
        <v>4.609999999999999</v>
      </c>
    </row>
    <row r="111" spans="1:2" ht="33">
      <c r="A111" s="3">
        <v>11.7</v>
      </c>
      <c r="B111" s="3">
        <f t="shared" si="3"/>
        <v>4.709999999999999</v>
      </c>
    </row>
    <row r="112" spans="1:2" ht="33">
      <c r="A112" s="3">
        <v>12</v>
      </c>
      <c r="B112" s="3">
        <f t="shared" si="3"/>
        <v>5.01</v>
      </c>
    </row>
    <row r="113" spans="1:2" ht="33">
      <c r="A113" s="3">
        <v>12.1</v>
      </c>
      <c r="B113" s="3">
        <f t="shared" si="3"/>
        <v>5.109999999999999</v>
      </c>
    </row>
    <row r="114" spans="1:2" ht="33">
      <c r="A114" s="3">
        <v>12.1</v>
      </c>
      <c r="B114" s="3">
        <f t="shared" si="3"/>
        <v>5.109999999999999</v>
      </c>
    </row>
    <row r="115" spans="1:2" ht="33">
      <c r="A115" s="3">
        <v>12.2</v>
      </c>
      <c r="B115" s="3">
        <f t="shared" si="3"/>
        <v>5.209999999999999</v>
      </c>
    </row>
    <row r="116" spans="1:2" ht="33">
      <c r="A116" s="3">
        <v>12.4</v>
      </c>
      <c r="B116" s="3">
        <f t="shared" si="3"/>
        <v>5.41</v>
      </c>
    </row>
    <row r="117" spans="1:2" ht="33">
      <c r="A117" s="3">
        <v>12.7</v>
      </c>
      <c r="B117" s="3">
        <f t="shared" si="3"/>
        <v>5.709999999999999</v>
      </c>
    </row>
    <row r="118" spans="1:2" ht="33">
      <c r="A118" s="3">
        <v>12.8</v>
      </c>
      <c r="B118" s="3">
        <f t="shared" si="3"/>
        <v>5.8100000000000005</v>
      </c>
    </row>
    <row r="119" spans="1:2" ht="33">
      <c r="A119" s="3">
        <v>12.8</v>
      </c>
      <c r="B119" s="3">
        <f t="shared" si="3"/>
        <v>5.8100000000000005</v>
      </c>
    </row>
    <row r="120" spans="1:2" ht="33">
      <c r="A120" s="3">
        <v>12.8</v>
      </c>
      <c r="B120" s="3">
        <f t="shared" si="3"/>
        <v>5.8100000000000005</v>
      </c>
    </row>
    <row r="121" spans="1:2" ht="33">
      <c r="A121" s="3">
        <v>13.3</v>
      </c>
      <c r="B121" s="3">
        <f t="shared" si="3"/>
        <v>6.3100000000000005</v>
      </c>
    </row>
    <row r="122" spans="1:2" ht="33">
      <c r="A122" s="3">
        <v>13.3</v>
      </c>
      <c r="B122" s="3">
        <f t="shared" si="3"/>
        <v>6.3100000000000005</v>
      </c>
    </row>
    <row r="123" spans="1:2" ht="33">
      <c r="A123" s="3">
        <v>13.5</v>
      </c>
      <c r="B123" s="3">
        <f t="shared" si="3"/>
        <v>6.51</v>
      </c>
    </row>
    <row r="124" spans="1:2" ht="33">
      <c r="A124" s="3">
        <v>13.8</v>
      </c>
      <c r="B124" s="3">
        <f t="shared" si="3"/>
        <v>6.8100000000000005</v>
      </c>
    </row>
    <row r="125" spans="1:2" ht="33">
      <c r="A125" s="3">
        <v>14.1</v>
      </c>
      <c r="B125" s="3">
        <f t="shared" si="3"/>
        <v>7.109999999999999</v>
      </c>
    </row>
    <row r="126" spans="1:2" ht="33">
      <c r="A126" s="3">
        <v>14.2</v>
      </c>
      <c r="B126" s="3">
        <f t="shared" si="3"/>
        <v>7.209999999999999</v>
      </c>
    </row>
    <row r="127" spans="1:2" ht="33">
      <c r="A127" s="3">
        <v>14.7</v>
      </c>
      <c r="B127" s="3">
        <f t="shared" si="3"/>
        <v>7.709999999999999</v>
      </c>
    </row>
    <row r="128" spans="1:2" ht="33">
      <c r="A128" s="3">
        <v>14.8</v>
      </c>
      <c r="B128" s="3">
        <f t="shared" si="3"/>
        <v>7.8100000000000005</v>
      </c>
    </row>
    <row r="129" spans="1:2" ht="33">
      <c r="A129" s="3">
        <v>15.1</v>
      </c>
      <c r="B129" s="3">
        <f t="shared" si="3"/>
        <v>8.11</v>
      </c>
    </row>
    <row r="130" spans="1:2" ht="33">
      <c r="A130" s="3">
        <v>15.1</v>
      </c>
      <c r="B130" s="3">
        <f t="shared" si="3"/>
        <v>8.11</v>
      </c>
    </row>
    <row r="131" spans="1:2" ht="33">
      <c r="A131" s="3">
        <v>16</v>
      </c>
      <c r="B131" s="3">
        <f>A131-6.99</f>
        <v>9.01</v>
      </c>
    </row>
    <row r="132" spans="1:2" ht="33">
      <c r="A132" s="3">
        <v>17</v>
      </c>
      <c r="B132" s="3">
        <f>A132-6.99</f>
        <v>10.01</v>
      </c>
    </row>
    <row r="133" spans="1:2" ht="33">
      <c r="A133" s="3">
        <v>18.2</v>
      </c>
      <c r="B133" s="3">
        <f>A133-6.99</f>
        <v>11.209999999999999</v>
      </c>
    </row>
    <row r="134" spans="1:2" ht="33">
      <c r="A134" s="3">
        <v>18.7</v>
      </c>
      <c r="B134" s="3">
        <f>A134-6.99</f>
        <v>11.709999999999999</v>
      </c>
    </row>
    <row r="135" spans="1:2" ht="33">
      <c r="A135" s="3">
        <v>20</v>
      </c>
      <c r="B135" s="3">
        <f>A135-6.99</f>
        <v>13.01</v>
      </c>
    </row>
  </sheetData>
  <sheetProtection/>
  <mergeCells count="2">
    <mergeCell ref="C7:D7"/>
    <mergeCell ref="C8:D8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5"/>
  <sheetViews>
    <sheetView zoomScale="70" zoomScaleNormal="70" zoomScalePageLayoutView="0" workbookViewId="0" topLeftCell="A1">
      <selection activeCell="R7" sqref="R7"/>
    </sheetView>
  </sheetViews>
  <sheetFormatPr defaultColWidth="9.140625" defaultRowHeight="12.75"/>
  <cols>
    <col min="1" max="1" width="19.28125" style="3" customWidth="1"/>
    <col min="2" max="2" width="12.7109375" style="3" customWidth="1"/>
    <col min="3" max="3" width="9.140625" style="5" customWidth="1"/>
    <col min="4" max="4" width="11.140625" style="0" customWidth="1"/>
    <col min="5" max="6" width="13.00390625" style="1" customWidth="1"/>
    <col min="7" max="7" width="5.00390625" style="11" customWidth="1"/>
    <col min="8" max="8" width="29.28125" style="6" customWidth="1"/>
    <col min="9" max="9" width="9.140625" style="1" customWidth="1"/>
    <col min="10" max="10" width="7.8515625" style="0" customWidth="1"/>
    <col min="11" max="11" width="12.28125" style="0" customWidth="1"/>
    <col min="12" max="12" width="1.7109375" style="0" customWidth="1"/>
    <col min="13" max="13" width="8.00390625" style="0" customWidth="1"/>
  </cols>
  <sheetData>
    <row r="1" spans="1:2" ht="33">
      <c r="A1" s="3" t="s">
        <v>5</v>
      </c>
      <c r="B1" s="4" t="s">
        <v>7</v>
      </c>
    </row>
    <row r="2" spans="1:10" ht="33">
      <c r="A2" s="3">
        <v>2.5</v>
      </c>
      <c r="B2" s="3">
        <f>IF(TRIM(A2)&lt;&gt;"",A2-6.99,"")</f>
        <v>-4.49</v>
      </c>
      <c r="G2" s="11" t="s">
        <v>2</v>
      </c>
      <c r="H2" s="2" t="s">
        <v>3</v>
      </c>
      <c r="I2" s="2" t="s">
        <v>4</v>
      </c>
      <c r="J2" s="2"/>
    </row>
    <row r="3" spans="1:10" ht="27">
      <c r="A3" s="3">
        <v>2.7</v>
      </c>
      <c r="B3" s="3">
        <f aca="true" t="shared" si="0" ref="B3:B66">IF(TRIM(A3)&lt;&gt;"",A3-6.99,"")</f>
        <v>-4.29</v>
      </c>
      <c r="C3" s="2" t="s">
        <v>8</v>
      </c>
      <c r="D3" s="2"/>
      <c r="E3" s="2">
        <f>MODE(data4)</f>
        <v>7</v>
      </c>
      <c r="F3" s="2"/>
      <c r="G3" s="11">
        <v>2</v>
      </c>
      <c r="H3" s="2" t="s">
        <v>14</v>
      </c>
      <c r="I3" s="2">
        <f>COUNTIF(A:A,"&lt;"&amp;G3)</f>
        <v>0</v>
      </c>
      <c r="J3" s="2"/>
    </row>
    <row r="4" spans="1:11" ht="27">
      <c r="A4" s="3">
        <v>2.8</v>
      </c>
      <c r="B4" s="3">
        <f t="shared" si="0"/>
        <v>-4.19</v>
      </c>
      <c r="C4" s="2" t="s">
        <v>9</v>
      </c>
      <c r="D4" s="2"/>
      <c r="E4" s="2">
        <f>MEDIAN(data4)</f>
        <v>6.75</v>
      </c>
      <c r="F4" s="2"/>
      <c r="G4" s="11">
        <v>4.5</v>
      </c>
      <c r="H4" s="2" t="s">
        <v>15</v>
      </c>
      <c r="I4" s="15">
        <f>IF(G4&lt;&gt;"",COUNTIF(A:A,"&lt;"&amp;G4)-COUNTIF(A:A,"&lt;"&amp;G3),"")</f>
        <v>18</v>
      </c>
      <c r="J4" s="2"/>
      <c r="K4" s="16" t="s">
        <v>66</v>
      </c>
    </row>
    <row r="5" spans="1:11" ht="27">
      <c r="A5" s="3">
        <v>2.9</v>
      </c>
      <c r="B5" s="3">
        <f t="shared" si="0"/>
        <v>-4.09</v>
      </c>
      <c r="C5" s="2" t="s">
        <v>10</v>
      </c>
      <c r="D5" s="2"/>
      <c r="E5" s="2">
        <f>AVERAGE(data4)</f>
        <v>7.0339552238805965</v>
      </c>
      <c r="F5" s="2"/>
      <c r="G5" s="11">
        <v>7</v>
      </c>
      <c r="H5" s="2" t="s">
        <v>16</v>
      </c>
      <c r="I5" s="15">
        <f aca="true" t="shared" si="1" ref="I5:I15">IF(G5&lt;&gt;"",COUNTIF(A$1:A$65536,"&lt;"&amp;G5)-COUNTIF(A$1:A$65536,"&lt;"&amp;G4),"")</f>
        <v>53</v>
      </c>
      <c r="J5" s="2"/>
      <c r="K5" s="16" t="s">
        <v>65</v>
      </c>
    </row>
    <row r="6" spans="1:11" ht="27">
      <c r="A6" s="3">
        <v>3.3</v>
      </c>
      <c r="B6" s="3">
        <f t="shared" si="0"/>
        <v>-3.6900000000000004</v>
      </c>
      <c r="C6" s="2" t="s">
        <v>11</v>
      </c>
      <c r="D6" s="2"/>
      <c r="E6" s="2">
        <f>COUNTA(data4)</f>
        <v>134</v>
      </c>
      <c r="F6" s="2"/>
      <c r="G6" s="11">
        <v>9.5</v>
      </c>
      <c r="H6" s="2" t="s">
        <v>17</v>
      </c>
      <c r="I6" s="15">
        <f t="shared" si="1"/>
        <v>45</v>
      </c>
      <c r="J6" s="2"/>
      <c r="K6" s="16" t="s">
        <v>67</v>
      </c>
    </row>
    <row r="7" spans="1:11" ht="27">
      <c r="A7" s="3">
        <v>3.3</v>
      </c>
      <c r="B7" s="3">
        <f t="shared" si="0"/>
        <v>-3.6900000000000004</v>
      </c>
      <c r="C7" s="17" t="s">
        <v>12</v>
      </c>
      <c r="D7" s="17"/>
      <c r="E7" s="2">
        <f>STDEVP(data4)</f>
        <v>2.5258927839882808</v>
      </c>
      <c r="F7" s="2"/>
      <c r="G7" s="11">
        <v>12</v>
      </c>
      <c r="H7" s="2" t="s">
        <v>18</v>
      </c>
      <c r="I7" s="15">
        <f t="shared" si="1"/>
        <v>15</v>
      </c>
      <c r="J7" s="2"/>
      <c r="K7" s="16" t="s">
        <v>61</v>
      </c>
    </row>
    <row r="8" spans="1:10" ht="27">
      <c r="A8" s="3">
        <v>3.3</v>
      </c>
      <c r="B8" s="3">
        <f t="shared" si="0"/>
        <v>-3.6900000000000004</v>
      </c>
      <c r="C8" s="17" t="s">
        <v>13</v>
      </c>
      <c r="D8" s="17"/>
      <c r="E8" s="2">
        <f>SQRT(SUMSQ(B2:B200)/E6)</f>
        <v>2.5262752062889833</v>
      </c>
      <c r="F8" s="2"/>
      <c r="G8" s="11">
        <v>14.5</v>
      </c>
      <c r="H8" s="2" t="s">
        <v>19</v>
      </c>
      <c r="I8" s="2">
        <f t="shared" si="1"/>
        <v>2</v>
      </c>
      <c r="J8" s="2"/>
    </row>
    <row r="9" spans="1:10" ht="27">
      <c r="A9" s="3">
        <v>3.7</v>
      </c>
      <c r="B9" s="3">
        <f t="shared" si="0"/>
        <v>-3.29</v>
      </c>
      <c r="C9" s="2"/>
      <c r="D9" s="2"/>
      <c r="E9" s="2"/>
      <c r="F9" s="2"/>
      <c r="G9" s="11">
        <v>17</v>
      </c>
      <c r="H9" s="2" t="s">
        <v>20</v>
      </c>
      <c r="I9" s="2">
        <f t="shared" si="1"/>
        <v>0</v>
      </c>
      <c r="J9" s="2"/>
    </row>
    <row r="10" spans="1:10" ht="27">
      <c r="A10" s="3">
        <v>3.8</v>
      </c>
      <c r="B10" s="3">
        <f t="shared" si="0"/>
        <v>-3.1900000000000004</v>
      </c>
      <c r="C10" s="2"/>
      <c r="D10" s="2"/>
      <c r="E10" s="2"/>
      <c r="F10" s="2"/>
      <c r="G10" s="11">
        <v>19.5</v>
      </c>
      <c r="H10" s="2" t="s">
        <v>21</v>
      </c>
      <c r="I10" s="2">
        <f t="shared" si="1"/>
        <v>0</v>
      </c>
      <c r="J10" s="2"/>
    </row>
    <row r="11" spans="1:10" ht="27">
      <c r="A11" s="3">
        <v>3.9</v>
      </c>
      <c r="B11" s="3">
        <f t="shared" si="0"/>
        <v>-3.0900000000000003</v>
      </c>
      <c r="C11" s="2"/>
      <c r="D11" s="2"/>
      <c r="E11" s="2"/>
      <c r="F11" s="2"/>
      <c r="G11" s="11">
        <v>22</v>
      </c>
      <c r="H11" s="2" t="s">
        <v>22</v>
      </c>
      <c r="I11" s="2">
        <f t="shared" si="1"/>
        <v>0</v>
      </c>
      <c r="J11" s="2"/>
    </row>
    <row r="12" spans="1:10" ht="27">
      <c r="A12" s="3">
        <v>4</v>
      </c>
      <c r="B12" s="3">
        <f t="shared" si="0"/>
        <v>-2.99</v>
      </c>
      <c r="C12" s="2"/>
      <c r="D12" s="2"/>
      <c r="E12" s="2"/>
      <c r="F12" s="2"/>
      <c r="G12" s="11">
        <v>24.5</v>
      </c>
      <c r="H12" s="2" t="s">
        <v>51</v>
      </c>
      <c r="I12" s="2">
        <f t="shared" si="1"/>
        <v>1</v>
      </c>
      <c r="J12" s="2"/>
    </row>
    <row r="13" spans="1:9" ht="27">
      <c r="A13" s="3">
        <v>4.2</v>
      </c>
      <c r="B13" s="3">
        <f t="shared" si="0"/>
        <v>-2.79</v>
      </c>
      <c r="C13" s="2"/>
      <c r="D13" s="2"/>
      <c r="E13" s="2"/>
      <c r="F13" s="2"/>
      <c r="H13" s="8"/>
      <c r="I13" s="2">
        <f t="shared" si="1"/>
      </c>
    </row>
    <row r="14" spans="1:9" ht="33">
      <c r="A14" s="3">
        <v>4.2</v>
      </c>
      <c r="B14" s="3">
        <f t="shared" si="0"/>
        <v>-2.79</v>
      </c>
      <c r="H14" s="6" t="s">
        <v>25</v>
      </c>
      <c r="I14" s="2">
        <f t="shared" si="1"/>
      </c>
    </row>
    <row r="15" spans="1:9" ht="33">
      <c r="A15" s="3">
        <v>4.2</v>
      </c>
      <c r="B15" s="3">
        <f t="shared" si="0"/>
        <v>-2.79</v>
      </c>
      <c r="H15" s="6" t="s">
        <v>25</v>
      </c>
      <c r="I15" s="2">
        <f t="shared" si="1"/>
      </c>
    </row>
    <row r="16" spans="1:9" ht="33">
      <c r="A16" s="3">
        <v>4.3</v>
      </c>
      <c r="B16" s="3">
        <f t="shared" si="0"/>
        <v>-2.6900000000000004</v>
      </c>
      <c r="H16" s="6" t="s">
        <v>25</v>
      </c>
      <c r="I16" s="1" t="s">
        <v>25</v>
      </c>
    </row>
    <row r="17" spans="1:9" ht="33">
      <c r="A17" s="3">
        <v>4.4</v>
      </c>
      <c r="B17" s="3">
        <f t="shared" si="0"/>
        <v>-2.59</v>
      </c>
      <c r="H17" s="6" t="s">
        <v>25</v>
      </c>
      <c r="I17" s="1" t="s">
        <v>25</v>
      </c>
    </row>
    <row r="18" spans="1:9" ht="33">
      <c r="A18" s="3">
        <v>4.4</v>
      </c>
      <c r="B18" s="3">
        <f t="shared" si="0"/>
        <v>-2.59</v>
      </c>
      <c r="H18" s="6" t="s">
        <v>25</v>
      </c>
      <c r="I18" s="1" t="s">
        <v>25</v>
      </c>
    </row>
    <row r="19" spans="1:9" ht="33">
      <c r="A19" s="3">
        <v>4.4</v>
      </c>
      <c r="B19" s="3">
        <f t="shared" si="0"/>
        <v>-2.59</v>
      </c>
      <c r="H19" s="6" t="s">
        <v>25</v>
      </c>
      <c r="I19" s="1" t="s">
        <v>25</v>
      </c>
    </row>
    <row r="20" spans="1:9" ht="33">
      <c r="A20" s="3">
        <v>4.6</v>
      </c>
      <c r="B20" s="3">
        <f t="shared" si="0"/>
        <v>-2.3900000000000006</v>
      </c>
      <c r="H20" s="6" t="s">
        <v>25</v>
      </c>
      <c r="I20" s="1" t="s">
        <v>25</v>
      </c>
    </row>
    <row r="21" spans="1:9" ht="33">
      <c r="A21" s="3">
        <v>4.6</v>
      </c>
      <c r="B21" s="3">
        <f t="shared" si="0"/>
        <v>-2.3900000000000006</v>
      </c>
      <c r="H21" s="6" t="s">
        <v>25</v>
      </c>
      <c r="I21" s="1" t="s">
        <v>25</v>
      </c>
    </row>
    <row r="22" spans="1:9" ht="33">
      <c r="A22" s="3">
        <v>4.8</v>
      </c>
      <c r="B22" s="3">
        <f t="shared" si="0"/>
        <v>-2.1900000000000004</v>
      </c>
      <c r="H22" s="6" t="s">
        <v>25</v>
      </c>
      <c r="I22" s="1" t="s">
        <v>25</v>
      </c>
    </row>
    <row r="23" spans="1:9" ht="33">
      <c r="A23" s="3">
        <v>4.8</v>
      </c>
      <c r="B23" s="3">
        <f t="shared" si="0"/>
        <v>-2.1900000000000004</v>
      </c>
      <c r="H23" s="6" t="s">
        <v>25</v>
      </c>
      <c r="I23" s="1" t="s">
        <v>25</v>
      </c>
    </row>
    <row r="24" spans="1:9" ht="33">
      <c r="A24" s="3">
        <v>4.9</v>
      </c>
      <c r="B24" s="3">
        <f t="shared" si="0"/>
        <v>-2.09</v>
      </c>
      <c r="H24" s="6" t="s">
        <v>25</v>
      </c>
      <c r="I24" s="1" t="s">
        <v>25</v>
      </c>
    </row>
    <row r="25" spans="1:9" ht="33">
      <c r="A25" s="3">
        <v>4.9</v>
      </c>
      <c r="B25" s="3">
        <f t="shared" si="0"/>
        <v>-2.09</v>
      </c>
      <c r="H25" s="6" t="s">
        <v>25</v>
      </c>
      <c r="I25" s="1" t="s">
        <v>25</v>
      </c>
    </row>
    <row r="26" spans="1:9" ht="33">
      <c r="A26" s="3">
        <v>5</v>
      </c>
      <c r="B26" s="3">
        <f t="shared" si="0"/>
        <v>-1.9900000000000002</v>
      </c>
      <c r="H26" s="6" t="s">
        <v>25</v>
      </c>
      <c r="I26" s="1" t="s">
        <v>25</v>
      </c>
    </row>
    <row r="27" spans="1:9" ht="33">
      <c r="A27" s="3">
        <v>5.1</v>
      </c>
      <c r="B27" s="3">
        <f t="shared" si="0"/>
        <v>-1.8900000000000006</v>
      </c>
      <c r="H27" s="6" t="s">
        <v>25</v>
      </c>
      <c r="I27" s="1" t="s">
        <v>25</v>
      </c>
    </row>
    <row r="28" spans="1:9" ht="33">
      <c r="A28" s="3">
        <v>5.1</v>
      </c>
      <c r="B28" s="3">
        <f t="shared" si="0"/>
        <v>-1.8900000000000006</v>
      </c>
      <c r="H28" s="6" t="s">
        <v>25</v>
      </c>
      <c r="I28" s="1" t="s">
        <v>25</v>
      </c>
    </row>
    <row r="29" spans="1:2" ht="33">
      <c r="A29" s="3">
        <v>5.2</v>
      </c>
      <c r="B29" s="3">
        <f t="shared" si="0"/>
        <v>-1.79</v>
      </c>
    </row>
    <row r="30" spans="1:2" ht="33">
      <c r="A30" s="3">
        <v>5.2</v>
      </c>
      <c r="B30" s="3">
        <f t="shared" si="0"/>
        <v>-1.79</v>
      </c>
    </row>
    <row r="31" spans="1:2" ht="33">
      <c r="A31" s="3">
        <v>5.2</v>
      </c>
      <c r="B31" s="3">
        <f t="shared" si="0"/>
        <v>-1.79</v>
      </c>
    </row>
    <row r="32" spans="1:2" ht="33">
      <c r="A32" s="3">
        <v>5.25</v>
      </c>
      <c r="B32" s="3">
        <f t="shared" si="0"/>
        <v>-1.7400000000000002</v>
      </c>
    </row>
    <row r="33" spans="1:2" ht="33">
      <c r="A33" s="3">
        <v>5.3</v>
      </c>
      <c r="B33" s="3">
        <f t="shared" si="0"/>
        <v>-1.6900000000000004</v>
      </c>
    </row>
    <row r="34" spans="1:2" ht="33">
      <c r="A34" s="3">
        <v>5.3</v>
      </c>
      <c r="B34" s="3">
        <f t="shared" si="0"/>
        <v>-1.6900000000000004</v>
      </c>
    </row>
    <row r="35" spans="1:2" ht="33">
      <c r="A35" s="3">
        <v>5.3</v>
      </c>
      <c r="B35" s="3">
        <f t="shared" si="0"/>
        <v>-1.6900000000000004</v>
      </c>
    </row>
    <row r="36" spans="1:2" ht="33">
      <c r="A36" s="3">
        <v>5.3</v>
      </c>
      <c r="B36" s="3">
        <f t="shared" si="0"/>
        <v>-1.6900000000000004</v>
      </c>
    </row>
    <row r="37" spans="1:2" ht="33">
      <c r="A37" s="3">
        <v>5.3</v>
      </c>
      <c r="B37" s="3">
        <f t="shared" si="0"/>
        <v>-1.6900000000000004</v>
      </c>
    </row>
    <row r="38" spans="1:2" ht="33">
      <c r="A38" s="3">
        <v>5.4</v>
      </c>
      <c r="B38" s="3">
        <f t="shared" si="0"/>
        <v>-1.5899999999999999</v>
      </c>
    </row>
    <row r="39" spans="1:2" ht="33">
      <c r="A39" s="3">
        <v>5.5</v>
      </c>
      <c r="B39" s="3">
        <f t="shared" si="0"/>
        <v>-1.4900000000000002</v>
      </c>
    </row>
    <row r="40" spans="1:2" ht="33">
      <c r="A40" s="3">
        <v>5.5</v>
      </c>
      <c r="B40" s="3">
        <f t="shared" si="0"/>
        <v>-1.4900000000000002</v>
      </c>
    </row>
    <row r="41" spans="1:2" ht="33">
      <c r="A41" s="3">
        <v>5.5</v>
      </c>
      <c r="B41" s="3">
        <f t="shared" si="0"/>
        <v>-1.4900000000000002</v>
      </c>
    </row>
    <row r="42" spans="1:2" ht="33">
      <c r="A42" s="3">
        <v>5.5</v>
      </c>
      <c r="B42" s="3">
        <f t="shared" si="0"/>
        <v>-1.4900000000000002</v>
      </c>
    </row>
    <row r="43" spans="1:2" ht="33">
      <c r="A43" s="3">
        <v>5.6</v>
      </c>
      <c r="B43" s="3">
        <f t="shared" si="0"/>
        <v>-1.3900000000000006</v>
      </c>
    </row>
    <row r="44" spans="1:2" ht="33">
      <c r="A44" s="3">
        <v>5.8</v>
      </c>
      <c r="B44" s="3">
        <f t="shared" si="0"/>
        <v>-1.1900000000000004</v>
      </c>
    </row>
    <row r="45" spans="1:2" ht="33">
      <c r="A45" s="3">
        <v>5.8</v>
      </c>
      <c r="B45" s="3">
        <f t="shared" si="0"/>
        <v>-1.1900000000000004</v>
      </c>
    </row>
    <row r="46" spans="1:2" ht="33">
      <c r="A46" s="3">
        <v>5.9</v>
      </c>
      <c r="B46" s="3">
        <f t="shared" si="0"/>
        <v>-1.0899999999999999</v>
      </c>
    </row>
    <row r="47" spans="1:2" ht="33">
      <c r="A47" s="3">
        <v>5.9</v>
      </c>
      <c r="B47" s="3">
        <f t="shared" si="0"/>
        <v>-1.0899999999999999</v>
      </c>
    </row>
    <row r="48" spans="1:2" ht="33">
      <c r="A48" s="3">
        <v>5.9</v>
      </c>
      <c r="B48" s="3">
        <f t="shared" si="0"/>
        <v>-1.0899999999999999</v>
      </c>
    </row>
    <row r="49" spans="1:2" ht="33">
      <c r="A49" s="3">
        <v>6.1</v>
      </c>
      <c r="B49" s="3">
        <f t="shared" si="0"/>
        <v>-0.8900000000000006</v>
      </c>
    </row>
    <row r="50" spans="1:2" ht="33">
      <c r="A50" s="3">
        <v>6.1</v>
      </c>
      <c r="B50" s="3">
        <f t="shared" si="0"/>
        <v>-0.8900000000000006</v>
      </c>
    </row>
    <row r="51" spans="1:2" ht="33">
      <c r="A51" s="3">
        <v>6.1</v>
      </c>
      <c r="B51" s="3">
        <f t="shared" si="0"/>
        <v>-0.8900000000000006</v>
      </c>
    </row>
    <row r="52" spans="1:2" ht="33">
      <c r="A52" s="3">
        <v>6.1</v>
      </c>
      <c r="B52" s="3">
        <f t="shared" si="0"/>
        <v>-0.8900000000000006</v>
      </c>
    </row>
    <row r="53" spans="1:2" ht="33">
      <c r="A53" s="3">
        <v>6.2</v>
      </c>
      <c r="B53" s="3">
        <f t="shared" si="0"/>
        <v>-0.79</v>
      </c>
    </row>
    <row r="54" spans="1:2" ht="33">
      <c r="A54" s="3">
        <v>6.2</v>
      </c>
      <c r="B54" s="3">
        <f t="shared" si="0"/>
        <v>-0.79</v>
      </c>
    </row>
    <row r="55" spans="1:2" ht="33">
      <c r="A55" s="3">
        <v>6.3</v>
      </c>
      <c r="B55" s="3">
        <f t="shared" si="0"/>
        <v>-0.6900000000000004</v>
      </c>
    </row>
    <row r="56" spans="1:2" ht="33">
      <c r="A56" s="3">
        <v>6.3</v>
      </c>
      <c r="B56" s="3">
        <f t="shared" si="0"/>
        <v>-0.6900000000000004</v>
      </c>
    </row>
    <row r="57" spans="1:2" ht="33">
      <c r="A57" s="3">
        <v>6.3</v>
      </c>
      <c r="B57" s="3">
        <f t="shared" si="0"/>
        <v>-0.6900000000000004</v>
      </c>
    </row>
    <row r="58" spans="1:2" ht="33">
      <c r="A58" s="3">
        <v>6.3</v>
      </c>
      <c r="B58" s="3">
        <f t="shared" si="0"/>
        <v>-0.6900000000000004</v>
      </c>
    </row>
    <row r="59" spans="1:2" ht="33">
      <c r="A59" s="3">
        <v>6.3</v>
      </c>
      <c r="B59" s="3">
        <f t="shared" si="0"/>
        <v>-0.6900000000000004</v>
      </c>
    </row>
    <row r="60" spans="1:2" ht="33">
      <c r="A60" s="3">
        <v>6.4</v>
      </c>
      <c r="B60" s="3">
        <f t="shared" si="0"/>
        <v>-0.5899999999999999</v>
      </c>
    </row>
    <row r="61" spans="1:2" ht="33">
      <c r="A61" s="3">
        <v>6.4</v>
      </c>
      <c r="B61" s="3">
        <f t="shared" si="0"/>
        <v>-0.5899999999999999</v>
      </c>
    </row>
    <row r="62" spans="1:2" ht="33">
      <c r="A62" s="3">
        <v>6.5</v>
      </c>
      <c r="B62" s="3">
        <f t="shared" si="0"/>
        <v>-0.4900000000000002</v>
      </c>
    </row>
    <row r="63" spans="1:2" ht="33">
      <c r="A63" s="3">
        <v>6.6</v>
      </c>
      <c r="B63" s="3">
        <f t="shared" si="0"/>
        <v>-0.39000000000000057</v>
      </c>
    </row>
    <row r="64" spans="1:2" ht="33">
      <c r="A64" s="3">
        <v>6.6</v>
      </c>
      <c r="B64" s="3">
        <f t="shared" si="0"/>
        <v>-0.39000000000000057</v>
      </c>
    </row>
    <row r="65" spans="1:2" ht="33">
      <c r="A65" s="3">
        <v>6.7</v>
      </c>
      <c r="B65" s="3">
        <f t="shared" si="0"/>
        <v>-0.29000000000000004</v>
      </c>
    </row>
    <row r="66" spans="1:2" ht="33">
      <c r="A66" s="3">
        <v>6.7</v>
      </c>
      <c r="B66" s="3">
        <f t="shared" si="0"/>
        <v>-0.29000000000000004</v>
      </c>
    </row>
    <row r="67" spans="1:2" ht="33">
      <c r="A67" s="3">
        <v>6.7</v>
      </c>
      <c r="B67" s="3">
        <f aca="true" t="shared" si="2" ref="B67:B130">IF(TRIM(A67)&lt;&gt;"",A67-6.99,"")</f>
        <v>-0.29000000000000004</v>
      </c>
    </row>
    <row r="68" spans="1:2" ht="33">
      <c r="A68" s="3">
        <v>6.7</v>
      </c>
      <c r="B68" s="3">
        <f t="shared" si="2"/>
        <v>-0.29000000000000004</v>
      </c>
    </row>
    <row r="69" spans="1:2" ht="33">
      <c r="A69" s="3">
        <v>6.8</v>
      </c>
      <c r="B69" s="3">
        <f t="shared" si="2"/>
        <v>-0.1900000000000004</v>
      </c>
    </row>
    <row r="70" spans="1:2" ht="33">
      <c r="A70" s="3">
        <v>6.8</v>
      </c>
      <c r="B70" s="3">
        <f t="shared" si="2"/>
        <v>-0.1900000000000004</v>
      </c>
    </row>
    <row r="71" spans="1:2" ht="33">
      <c r="A71" s="3">
        <v>6.9</v>
      </c>
      <c r="B71" s="3">
        <f t="shared" si="2"/>
        <v>-0.08999999999999986</v>
      </c>
    </row>
    <row r="72" spans="1:2" ht="33">
      <c r="A72" s="3">
        <v>6.9</v>
      </c>
      <c r="B72" s="3">
        <f t="shared" si="2"/>
        <v>-0.08999999999999986</v>
      </c>
    </row>
    <row r="73" spans="1:2" ht="33">
      <c r="A73" s="3">
        <v>7</v>
      </c>
      <c r="B73" s="3">
        <f t="shared" si="2"/>
        <v>0.009999999999999787</v>
      </c>
    </row>
    <row r="74" spans="1:2" ht="33">
      <c r="A74" s="3">
        <v>7</v>
      </c>
      <c r="B74" s="3">
        <f t="shared" si="2"/>
        <v>0.009999999999999787</v>
      </c>
    </row>
    <row r="75" spans="1:2" ht="33">
      <c r="A75" s="3">
        <v>7</v>
      </c>
      <c r="B75" s="3">
        <f t="shared" si="2"/>
        <v>0.009999999999999787</v>
      </c>
    </row>
    <row r="76" spans="1:2" ht="33">
      <c r="A76" s="3">
        <v>7</v>
      </c>
      <c r="B76" s="3">
        <f t="shared" si="2"/>
        <v>0.009999999999999787</v>
      </c>
    </row>
    <row r="77" spans="1:2" ht="33">
      <c r="A77" s="3">
        <v>7</v>
      </c>
      <c r="B77" s="3">
        <f t="shared" si="2"/>
        <v>0.009999999999999787</v>
      </c>
    </row>
    <row r="78" spans="1:2" ht="33">
      <c r="A78" s="3">
        <v>7</v>
      </c>
      <c r="B78" s="3">
        <f t="shared" si="2"/>
        <v>0.009999999999999787</v>
      </c>
    </row>
    <row r="79" spans="1:2" ht="33">
      <c r="A79" s="3">
        <v>7.1</v>
      </c>
      <c r="B79" s="3">
        <f t="shared" si="2"/>
        <v>0.10999999999999943</v>
      </c>
    </row>
    <row r="80" spans="1:2" ht="33">
      <c r="A80" s="3">
        <v>7.1</v>
      </c>
      <c r="B80" s="3">
        <f t="shared" si="2"/>
        <v>0.10999999999999943</v>
      </c>
    </row>
    <row r="81" spans="1:2" ht="33">
      <c r="A81" s="3">
        <v>7.2</v>
      </c>
      <c r="B81" s="3">
        <f t="shared" si="2"/>
        <v>0.20999999999999996</v>
      </c>
    </row>
    <row r="82" spans="1:2" ht="33">
      <c r="A82" s="3">
        <v>7.3</v>
      </c>
      <c r="B82" s="3">
        <f t="shared" si="2"/>
        <v>0.3099999999999996</v>
      </c>
    </row>
    <row r="83" spans="1:2" ht="33">
      <c r="A83" s="3">
        <v>7.3</v>
      </c>
      <c r="B83" s="3">
        <f t="shared" si="2"/>
        <v>0.3099999999999996</v>
      </c>
    </row>
    <row r="84" spans="1:2" ht="33">
      <c r="A84" s="3">
        <v>7.4</v>
      </c>
      <c r="B84" s="3">
        <f t="shared" si="2"/>
        <v>0.41000000000000014</v>
      </c>
    </row>
    <row r="85" spans="1:2" ht="33">
      <c r="A85" s="3">
        <v>7.4</v>
      </c>
      <c r="B85" s="3">
        <f t="shared" si="2"/>
        <v>0.41000000000000014</v>
      </c>
    </row>
    <row r="86" spans="1:2" ht="33">
      <c r="A86" s="3">
        <v>7.5</v>
      </c>
      <c r="B86" s="3">
        <f t="shared" si="2"/>
        <v>0.5099999999999998</v>
      </c>
    </row>
    <row r="87" spans="1:2" ht="33">
      <c r="A87" s="3">
        <v>7.5</v>
      </c>
      <c r="B87" s="3">
        <f t="shared" si="2"/>
        <v>0.5099999999999998</v>
      </c>
    </row>
    <row r="88" spans="1:2" ht="33">
      <c r="A88" s="3">
        <v>7.5</v>
      </c>
      <c r="B88" s="3">
        <f t="shared" si="2"/>
        <v>0.5099999999999998</v>
      </c>
    </row>
    <row r="89" spans="1:2" ht="33">
      <c r="A89" s="3">
        <v>7.6</v>
      </c>
      <c r="B89" s="3">
        <f t="shared" si="2"/>
        <v>0.6099999999999994</v>
      </c>
    </row>
    <row r="90" spans="1:2" ht="33">
      <c r="A90" s="3">
        <v>7.7</v>
      </c>
      <c r="B90" s="3">
        <f t="shared" si="2"/>
        <v>0.71</v>
      </c>
    </row>
    <row r="91" spans="1:2" ht="33">
      <c r="A91" s="3">
        <v>7.8</v>
      </c>
      <c r="B91" s="3">
        <f t="shared" si="2"/>
        <v>0.8099999999999996</v>
      </c>
    </row>
    <row r="92" spans="1:2" ht="33">
      <c r="A92" s="3">
        <v>7.8</v>
      </c>
      <c r="B92" s="3">
        <f t="shared" si="2"/>
        <v>0.8099999999999996</v>
      </c>
    </row>
    <row r="93" spans="1:2" ht="33">
      <c r="A93" s="3">
        <v>7.8</v>
      </c>
      <c r="B93" s="3">
        <f t="shared" si="2"/>
        <v>0.8099999999999996</v>
      </c>
    </row>
    <row r="94" spans="1:2" ht="33">
      <c r="A94" s="3">
        <v>7.9</v>
      </c>
      <c r="B94" s="3">
        <f t="shared" si="2"/>
        <v>0.9100000000000001</v>
      </c>
    </row>
    <row r="95" spans="1:2" ht="33">
      <c r="A95" s="3">
        <v>7.9</v>
      </c>
      <c r="B95" s="3">
        <f t="shared" si="2"/>
        <v>0.9100000000000001</v>
      </c>
    </row>
    <row r="96" spans="1:2" ht="33">
      <c r="A96" s="3">
        <v>7.9</v>
      </c>
      <c r="B96" s="3">
        <f t="shared" si="2"/>
        <v>0.9100000000000001</v>
      </c>
    </row>
    <row r="97" spans="1:2" ht="33">
      <c r="A97" s="3">
        <v>8.3</v>
      </c>
      <c r="B97" s="3">
        <f t="shared" si="2"/>
        <v>1.3100000000000005</v>
      </c>
    </row>
    <row r="98" spans="1:2" ht="33">
      <c r="A98" s="3">
        <v>8.6</v>
      </c>
      <c r="B98" s="3">
        <f t="shared" si="2"/>
        <v>1.6099999999999994</v>
      </c>
    </row>
    <row r="99" spans="1:2" ht="33">
      <c r="A99" s="3">
        <v>8.7</v>
      </c>
      <c r="B99" s="3">
        <f t="shared" si="2"/>
        <v>1.709999999999999</v>
      </c>
    </row>
    <row r="100" spans="1:2" ht="33">
      <c r="A100" s="3">
        <v>8.7</v>
      </c>
      <c r="B100" s="3">
        <f t="shared" si="2"/>
        <v>1.709999999999999</v>
      </c>
    </row>
    <row r="101" spans="1:2" ht="33">
      <c r="A101" s="3">
        <v>8.7</v>
      </c>
      <c r="B101" s="3">
        <f t="shared" si="2"/>
        <v>1.709999999999999</v>
      </c>
    </row>
    <row r="102" spans="1:2" ht="33">
      <c r="A102" s="3">
        <v>8.7</v>
      </c>
      <c r="B102" s="3">
        <f t="shared" si="2"/>
        <v>1.709999999999999</v>
      </c>
    </row>
    <row r="103" spans="1:2" ht="33">
      <c r="A103" s="3">
        <v>8.8</v>
      </c>
      <c r="B103" s="3">
        <f t="shared" si="2"/>
        <v>1.8100000000000005</v>
      </c>
    </row>
    <row r="104" spans="1:2" ht="33">
      <c r="A104" s="3">
        <v>8.8</v>
      </c>
      <c r="B104" s="3">
        <f t="shared" si="2"/>
        <v>1.8100000000000005</v>
      </c>
    </row>
    <row r="105" spans="1:2" ht="33">
      <c r="A105" s="3">
        <v>8.8</v>
      </c>
      <c r="B105" s="3">
        <f t="shared" si="2"/>
        <v>1.8100000000000005</v>
      </c>
    </row>
    <row r="106" spans="1:2" ht="33">
      <c r="A106" s="3">
        <v>8.8</v>
      </c>
      <c r="B106" s="3">
        <f t="shared" si="2"/>
        <v>1.8100000000000005</v>
      </c>
    </row>
    <row r="107" spans="1:2" ht="33">
      <c r="A107" s="3">
        <v>8.8</v>
      </c>
      <c r="B107" s="3">
        <f t="shared" si="2"/>
        <v>1.8100000000000005</v>
      </c>
    </row>
    <row r="108" spans="1:2" ht="33">
      <c r="A108" s="3">
        <v>8.9</v>
      </c>
      <c r="B108" s="3">
        <f t="shared" si="2"/>
        <v>1.9100000000000001</v>
      </c>
    </row>
    <row r="109" spans="1:2" ht="33">
      <c r="A109" s="3">
        <v>8.9</v>
      </c>
      <c r="B109" s="3">
        <f t="shared" si="2"/>
        <v>1.9100000000000001</v>
      </c>
    </row>
    <row r="110" spans="1:2" ht="33">
      <c r="A110" s="3">
        <v>9</v>
      </c>
      <c r="B110" s="3">
        <f t="shared" si="2"/>
        <v>2.01</v>
      </c>
    </row>
    <row r="111" spans="1:2" ht="33">
      <c r="A111" s="3">
        <v>9.1</v>
      </c>
      <c r="B111" s="3">
        <f t="shared" si="2"/>
        <v>2.1099999999999994</v>
      </c>
    </row>
    <row r="112" spans="1:2" ht="33">
      <c r="A112" s="3">
        <v>9.1</v>
      </c>
      <c r="B112" s="3">
        <f t="shared" si="2"/>
        <v>2.1099999999999994</v>
      </c>
    </row>
    <row r="113" spans="1:2" ht="33">
      <c r="A113" s="3">
        <v>9.2</v>
      </c>
      <c r="B113" s="3">
        <f t="shared" si="2"/>
        <v>2.209999999999999</v>
      </c>
    </row>
    <row r="114" spans="1:2" ht="33">
      <c r="A114" s="3">
        <v>9.2</v>
      </c>
      <c r="B114" s="3">
        <f t="shared" si="2"/>
        <v>2.209999999999999</v>
      </c>
    </row>
    <row r="115" spans="1:2" ht="33">
      <c r="A115" s="3">
        <v>9.3</v>
      </c>
      <c r="B115" s="3">
        <f t="shared" si="2"/>
        <v>2.3100000000000005</v>
      </c>
    </row>
    <row r="116" spans="1:2" ht="33">
      <c r="A116" s="3">
        <v>9.4</v>
      </c>
      <c r="B116" s="3">
        <f t="shared" si="2"/>
        <v>2.41</v>
      </c>
    </row>
    <row r="117" spans="1:2" ht="33">
      <c r="A117" s="3">
        <v>9.4</v>
      </c>
      <c r="B117" s="3">
        <f t="shared" si="2"/>
        <v>2.41</v>
      </c>
    </row>
    <row r="118" spans="1:2" ht="33">
      <c r="A118" s="3">
        <v>9.5</v>
      </c>
      <c r="B118" s="3">
        <f t="shared" si="2"/>
        <v>2.51</v>
      </c>
    </row>
    <row r="119" spans="1:2" ht="33">
      <c r="A119" s="3">
        <v>9.6</v>
      </c>
      <c r="B119" s="3">
        <f t="shared" si="2"/>
        <v>2.6099999999999994</v>
      </c>
    </row>
    <row r="120" spans="1:2" ht="33">
      <c r="A120" s="3">
        <v>9.9</v>
      </c>
      <c r="B120" s="3">
        <f t="shared" si="2"/>
        <v>2.91</v>
      </c>
    </row>
    <row r="121" spans="1:2" ht="33">
      <c r="A121" s="3">
        <v>10</v>
      </c>
      <c r="B121" s="3">
        <f t="shared" si="2"/>
        <v>3.01</v>
      </c>
    </row>
    <row r="122" spans="1:2" ht="33">
      <c r="A122" s="3">
        <v>10</v>
      </c>
      <c r="B122" s="3">
        <f t="shared" si="2"/>
        <v>3.01</v>
      </c>
    </row>
    <row r="123" spans="1:2" ht="33">
      <c r="A123" s="3">
        <v>10</v>
      </c>
      <c r="B123" s="3">
        <f t="shared" si="2"/>
        <v>3.01</v>
      </c>
    </row>
    <row r="124" spans="1:2" ht="33">
      <c r="A124" s="3">
        <v>10</v>
      </c>
      <c r="B124" s="3">
        <f t="shared" si="2"/>
        <v>3.01</v>
      </c>
    </row>
    <row r="125" spans="1:2" ht="33">
      <c r="A125" s="3">
        <v>10.2</v>
      </c>
      <c r="B125" s="3">
        <f t="shared" si="2"/>
        <v>3.209999999999999</v>
      </c>
    </row>
    <row r="126" spans="1:2" ht="33">
      <c r="A126" s="3">
        <v>10.4</v>
      </c>
      <c r="B126" s="3">
        <f t="shared" si="2"/>
        <v>3.41</v>
      </c>
    </row>
    <row r="127" spans="1:2" ht="33">
      <c r="A127" s="3">
        <v>10.7</v>
      </c>
      <c r="B127" s="3">
        <f t="shared" si="2"/>
        <v>3.709999999999999</v>
      </c>
    </row>
    <row r="128" spans="1:2" ht="33">
      <c r="A128" s="3">
        <v>10.7</v>
      </c>
      <c r="B128" s="3">
        <f t="shared" si="2"/>
        <v>3.709999999999999</v>
      </c>
    </row>
    <row r="129" spans="1:2" ht="33">
      <c r="A129" s="3">
        <v>10.8</v>
      </c>
      <c r="B129" s="3">
        <f t="shared" si="2"/>
        <v>3.8100000000000005</v>
      </c>
    </row>
    <row r="130" spans="1:2" ht="33">
      <c r="A130" s="3">
        <v>10.8</v>
      </c>
      <c r="B130" s="3">
        <f t="shared" si="2"/>
        <v>3.8100000000000005</v>
      </c>
    </row>
    <row r="131" spans="1:2" ht="33">
      <c r="A131" s="3">
        <v>11</v>
      </c>
      <c r="B131" s="3">
        <f>IF(TRIM(A131)&lt;&gt;"",A131-6.99,"")</f>
        <v>4.01</v>
      </c>
    </row>
    <row r="132" spans="1:2" ht="33">
      <c r="A132" s="3">
        <v>11.1</v>
      </c>
      <c r="B132" s="3">
        <f>IF(TRIM(A132)&lt;&gt;"",A132-6.99,"")</f>
        <v>4.109999999999999</v>
      </c>
    </row>
    <row r="133" spans="1:2" ht="33">
      <c r="A133" s="3">
        <v>13</v>
      </c>
      <c r="B133" s="3">
        <f>IF(TRIM(A133)&lt;&gt;"",A133-6.99,"")</f>
        <v>6.01</v>
      </c>
    </row>
    <row r="134" spans="1:2" ht="33">
      <c r="A134" s="3">
        <v>13.2</v>
      </c>
      <c r="B134" s="3">
        <f>IF(TRIM(A134)&lt;&gt;"",A134-6.99,"")</f>
        <v>6.209999999999999</v>
      </c>
    </row>
    <row r="135" spans="1:2" ht="33">
      <c r="A135" s="3">
        <v>22</v>
      </c>
      <c r="B135" s="3">
        <f>IF(TRIM(A135)&lt;&gt;"",A135-6.99,"")</f>
        <v>15.01</v>
      </c>
    </row>
  </sheetData>
  <sheetProtection/>
  <mergeCells count="2">
    <mergeCell ref="C7:D7"/>
    <mergeCell ref="C8:D8"/>
  </mergeCells>
  <printOptions/>
  <pageMargins left="0.7" right="0.7" top="0.75" bottom="0.75" header="0.3" footer="0.3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zoomScale="70" zoomScaleNormal="70" zoomScalePageLayoutView="0" workbookViewId="0" topLeftCell="A1">
      <selection activeCell="H20" sqref="H20"/>
    </sheetView>
  </sheetViews>
  <sheetFormatPr defaultColWidth="9.140625" defaultRowHeight="12.75"/>
  <cols>
    <col min="1" max="1" width="5.140625" style="0" customWidth="1"/>
    <col min="2" max="2" width="29.421875" style="0" customWidth="1"/>
    <col min="3" max="3" width="35.00390625" style="0" customWidth="1"/>
    <col min="4" max="4" width="12.57421875" style="0" customWidth="1"/>
    <col min="5" max="5" width="16.8515625" style="0" customWidth="1"/>
    <col min="6" max="7" width="13.8515625" style="0" customWidth="1"/>
    <col min="13" max="13" width="25.28125" style="0" customWidth="1"/>
  </cols>
  <sheetData>
    <row r="1" spans="2:7" ht="27.75">
      <c r="B1" s="18" t="s">
        <v>27</v>
      </c>
      <c r="C1" s="18"/>
      <c r="D1" s="18" t="s">
        <v>50</v>
      </c>
      <c r="E1" s="18"/>
      <c r="F1" s="18"/>
      <c r="G1" s="18"/>
    </row>
    <row r="2" spans="2:7" ht="27.75">
      <c r="B2" s="10" t="s">
        <v>5</v>
      </c>
      <c r="C2" s="10" t="s">
        <v>48</v>
      </c>
      <c r="D2" s="9">
        <v>1</v>
      </c>
      <c r="E2" s="9">
        <v>2</v>
      </c>
      <c r="F2" s="9">
        <v>3</v>
      </c>
      <c r="G2" s="9">
        <v>4</v>
      </c>
    </row>
    <row r="3" spans="2:7" ht="30">
      <c r="B3" s="8" t="s">
        <v>14</v>
      </c>
      <c r="C3" s="8" t="s">
        <v>38</v>
      </c>
      <c r="D3" s="1">
        <v>1</v>
      </c>
      <c r="E3" s="1">
        <v>5</v>
      </c>
      <c r="F3" s="1">
        <v>1</v>
      </c>
      <c r="G3" s="1">
        <v>0</v>
      </c>
    </row>
    <row r="4" spans="2:7" ht="30">
      <c r="B4" s="7" t="s">
        <v>15</v>
      </c>
      <c r="C4" s="7" t="s">
        <v>39</v>
      </c>
      <c r="D4" s="1">
        <v>2</v>
      </c>
      <c r="E4" s="1">
        <v>17</v>
      </c>
      <c r="F4" s="1">
        <v>5</v>
      </c>
      <c r="G4" s="1">
        <v>18</v>
      </c>
    </row>
    <row r="5" spans="2:7" ht="30">
      <c r="B5" s="8" t="s">
        <v>16</v>
      </c>
      <c r="C5" s="8" t="s">
        <v>40</v>
      </c>
      <c r="D5" s="1">
        <v>26</v>
      </c>
      <c r="E5" s="1">
        <v>32</v>
      </c>
      <c r="F5" s="1">
        <v>33</v>
      </c>
      <c r="G5" s="1">
        <v>53</v>
      </c>
    </row>
    <row r="6" spans="2:7" ht="30">
      <c r="B6" s="8" t="s">
        <v>17</v>
      </c>
      <c r="C6" s="8" t="s">
        <v>41</v>
      </c>
      <c r="D6" s="1">
        <v>43</v>
      </c>
      <c r="E6" s="1">
        <v>43</v>
      </c>
      <c r="F6" s="1">
        <v>45</v>
      </c>
      <c r="G6" s="1">
        <v>45</v>
      </c>
    </row>
    <row r="7" spans="2:7" ht="30">
      <c r="B7" s="8" t="s">
        <v>18</v>
      </c>
      <c r="C7" s="8" t="s">
        <v>42</v>
      </c>
      <c r="D7" s="1">
        <v>23</v>
      </c>
      <c r="E7" s="1">
        <v>17</v>
      </c>
      <c r="F7" s="1">
        <v>26</v>
      </c>
      <c r="G7" s="1">
        <v>15</v>
      </c>
    </row>
    <row r="8" spans="2:7" ht="30">
      <c r="B8" s="8" t="s">
        <v>19</v>
      </c>
      <c r="C8" s="8" t="s">
        <v>43</v>
      </c>
      <c r="D8" s="1">
        <v>15</v>
      </c>
      <c r="E8" s="1">
        <v>12</v>
      </c>
      <c r="F8" s="1">
        <v>15</v>
      </c>
      <c r="G8" s="1">
        <v>2</v>
      </c>
    </row>
    <row r="9" spans="2:7" ht="30">
      <c r="B9" s="8" t="s">
        <v>20</v>
      </c>
      <c r="C9" s="8" t="s">
        <v>44</v>
      </c>
      <c r="D9" s="1">
        <v>12</v>
      </c>
      <c r="E9" s="1">
        <v>5</v>
      </c>
      <c r="F9" s="1">
        <v>5</v>
      </c>
      <c r="G9" s="1">
        <v>0</v>
      </c>
    </row>
    <row r="10" spans="2:7" ht="30">
      <c r="B10" s="8" t="s">
        <v>21</v>
      </c>
      <c r="C10" s="8" t="s">
        <v>45</v>
      </c>
      <c r="D10" s="1">
        <v>5</v>
      </c>
      <c r="E10" s="1">
        <v>3</v>
      </c>
      <c r="F10" s="1">
        <v>3</v>
      </c>
      <c r="G10" s="1">
        <v>0</v>
      </c>
    </row>
    <row r="11" spans="2:7" ht="30">
      <c r="B11" s="8" t="s">
        <v>22</v>
      </c>
      <c r="C11" s="8" t="s">
        <v>46</v>
      </c>
      <c r="D11" s="1">
        <v>6</v>
      </c>
      <c r="E11" s="1">
        <v>0</v>
      </c>
      <c r="F11" s="1">
        <v>1</v>
      </c>
      <c r="G11" s="1">
        <v>0</v>
      </c>
    </row>
    <row r="12" spans="2:7" ht="30">
      <c r="B12" s="8" t="s">
        <v>23</v>
      </c>
      <c r="C12" s="8" t="s">
        <v>47</v>
      </c>
      <c r="D12" s="1">
        <v>1</v>
      </c>
      <c r="E12" s="1">
        <v>0</v>
      </c>
      <c r="F12" s="1">
        <v>0</v>
      </c>
      <c r="G12" s="1">
        <v>1</v>
      </c>
    </row>
    <row r="13" spans="2:7" ht="30">
      <c r="B13" s="8" t="s">
        <v>24</v>
      </c>
      <c r="C13" s="8" t="s">
        <v>49</v>
      </c>
      <c r="D13" s="1">
        <v>1</v>
      </c>
      <c r="E13" s="1">
        <v>0</v>
      </c>
      <c r="F13" s="1">
        <v>0</v>
      </c>
      <c r="G13" s="1">
        <v>0</v>
      </c>
    </row>
    <row r="15" spans="3:7" ht="27">
      <c r="C15" s="2" t="s">
        <v>9</v>
      </c>
      <c r="D15" s="2">
        <v>9</v>
      </c>
      <c r="E15" s="2">
        <v>7.4</v>
      </c>
      <c r="F15" s="2">
        <v>8.3</v>
      </c>
      <c r="G15" s="2">
        <v>6.75</v>
      </c>
    </row>
    <row r="16" spans="3:7" ht="27">
      <c r="C16" s="2" t="s">
        <v>10</v>
      </c>
      <c r="D16" s="2">
        <v>10.085074626865673</v>
      </c>
      <c r="E16" s="2">
        <v>7.9358955223880585</v>
      </c>
      <c r="F16" s="2">
        <v>8.968656716417911</v>
      </c>
      <c r="G16" s="2">
        <v>7.0339552238805965</v>
      </c>
    </row>
    <row r="17" spans="3:7" ht="27">
      <c r="C17" s="2" t="s">
        <v>12</v>
      </c>
      <c r="D17" s="2">
        <v>4.248350293738901</v>
      </c>
      <c r="E17" s="2">
        <v>3.6734154290602077</v>
      </c>
      <c r="F17" s="2">
        <v>3.2925383283039245</v>
      </c>
      <c r="G17" s="2">
        <v>2.5258927839882808</v>
      </c>
    </row>
    <row r="18" spans="3:7" ht="27">
      <c r="C18" s="2" t="s">
        <v>13</v>
      </c>
      <c r="D18" s="2">
        <v>5.25623127004312</v>
      </c>
      <c r="E18" s="2">
        <v>3.793243895893242</v>
      </c>
      <c r="F18" s="2">
        <v>3.8413397460750742</v>
      </c>
      <c r="G18" s="2">
        <v>2.5262752062889833</v>
      </c>
    </row>
    <row r="23" spans="4:7" ht="25.5">
      <c r="D23" s="12"/>
      <c r="E23" s="14"/>
      <c r="F23" s="14"/>
      <c r="G23" s="12"/>
    </row>
    <row r="24" spans="3:7" ht="27">
      <c r="C24" s="2"/>
      <c r="D24" s="2"/>
      <c r="E24" s="2"/>
      <c r="F24" s="2"/>
      <c r="G24" s="2"/>
    </row>
    <row r="25" spans="3:7" ht="27">
      <c r="C25" s="2"/>
      <c r="D25" s="2"/>
      <c r="E25" s="2"/>
      <c r="F25" s="2"/>
      <c r="G25" s="2"/>
    </row>
    <row r="26" spans="3:7" ht="27">
      <c r="C26" s="2"/>
      <c r="D26" s="2"/>
      <c r="E26" s="2"/>
      <c r="F26" s="2"/>
      <c r="G26" s="2"/>
    </row>
  </sheetData>
  <sheetProtection/>
  <mergeCells count="2">
    <mergeCell ref="D1:G1"/>
    <mergeCell ref="B1:C1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eakin</dc:creator>
  <cp:keywords/>
  <dc:description/>
  <cp:lastModifiedBy>R. Andrews</cp:lastModifiedBy>
  <dcterms:created xsi:type="dcterms:W3CDTF">2008-09-02T12:40:41Z</dcterms:created>
  <dcterms:modified xsi:type="dcterms:W3CDTF">2014-01-02T20:59:21Z</dcterms:modified>
  <cp:category/>
  <cp:version/>
  <cp:contentType/>
  <cp:contentStatus/>
</cp:coreProperties>
</file>