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995" yWindow="5205" windowWidth="15600" windowHeight="11760"/>
  </bookViews>
  <sheets>
    <sheet name="Credit Decisions" sheetId="1" r:id="rId1"/>
    <sheet name="SampleWS1" sheetId="6" r:id="rId2"/>
    <sheet name="Data_Partition1" sheetId="7" r:id="rId3"/>
    <sheet name="KNNC_Output1" sheetId="9" r:id="rId4"/>
    <sheet name="KNNC_Stored_1" sheetId="10" r:id="rId5"/>
    <sheet name="KNNC_Output2" sheetId="12" r:id="rId6"/>
    <sheet name="KNNC_Stored_2" sheetId="13" r:id="rId7"/>
    <sheet name="LR_Output1" sheetId="26" r:id="rId8"/>
    <sheet name="LR_Stored_1" sheetId="27" r:id="rId9"/>
    <sheet name="LR_Output2" sheetId="29" r:id="rId10"/>
    <sheet name="LR_NewScore2" sheetId="30" r:id="rId11"/>
    <sheet name="LR_Stored_2" sheetId="31" r:id="rId12"/>
  </sheets>
  <externalReferences>
    <externalReference r:id="rId13"/>
  </externalReferences>
  <definedNames>
    <definedName name="BuildDate" hidden="1">4202</definedName>
    <definedName name="BuildNo" hidden="1">83</definedName>
    <definedName name="Vers" localSheetId="4" hidden="1">" 3.2.10."</definedName>
    <definedName name="Vers" localSheetId="6" hidden="1">" 3.2.10."</definedName>
    <definedName name="Vers" localSheetId="8" hidden="1">" 3.2.10."</definedName>
    <definedName name="Vers" localSheetId="11" hidden="1">" 3.2.10."</definedName>
    <definedName name="Vers" hidden="1">" 3.2.10."</definedName>
    <definedName name="VersionMajor" hidden="1">3</definedName>
    <definedName name="VersionMinor" hidden="1">2</definedName>
    <definedName name="VersionPatch" hidden="1">10</definedName>
    <definedName name="xlm_OP_DA">[1]Templates!#REF!</definedName>
    <definedName name="xlm_OP_HC">[1]Templates!#REF!</definedName>
    <definedName name="xlm_OP_KNNC">[1]Templates!#REF!</definedName>
    <definedName name="xlm_OP_KNNP">[1]Templates!#REF!</definedName>
    <definedName name="xlm_OP_LR">[1]Templates!#REF!</definedName>
    <definedName name="xlm_OP_MLR">[1]Templates!#REF!</definedName>
    <definedName name="xlm_OP_NB">[1]Templates!#REF!</definedName>
    <definedName name="xlm_OP_NNC">[1]Templates!#REF!</definedName>
    <definedName name="xlm_OP_NNP">[1]Templates!#REF!</definedName>
    <definedName name="xlm_OP_PCA">[1]Templates!#REF!</definedName>
    <definedName name="xlm_PartitionHeaders1" hidden="1">Data_Partition1!$C$18:$H$18</definedName>
    <definedName name="xlm_PartitionTraining1" hidden="1">Data_Partition1!$B$19:$H$48</definedName>
    <definedName name="xlm_PartitionValidation1" hidden="1">Data_Partition1!$B$49:$H$68</definedName>
    <definedName name="xlm_PT_BT">[1]Templates!#REF!</definedName>
    <definedName name="xlm_PT_CHC">[1]Templates!#REF!</definedName>
    <definedName name="xlm_PT_CHL">[1]Templates!#REF!</definedName>
    <definedName name="xlm_PT_CHR">[1]Templates!#REF!</definedName>
    <definedName name="xlm_PT_CHRT">[1]Templates!#REF!</definedName>
    <definedName name="xlm_PT_MT">[1]Templates!#REF!</definedName>
    <definedName name="xlm_PT_RHC">[1]Templates!#REF!</definedName>
    <definedName name="xlm_PT_RHL">[1]Templates!#REF!</definedName>
    <definedName name="xlm_PT_RHR">[1]Templates!#REF!</definedName>
    <definedName name="xlm_PT_TVL">[1]Templates!#REF!</definedName>
    <definedName name="xlm_PT_TVR">[1]Templates!#REF!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L20" i="29" l="1"/>
  <c r="HO20" i="29" s="1"/>
  <c r="HL19" i="29"/>
  <c r="HO19" i="29" s="1"/>
  <c r="HL18" i="29"/>
  <c r="HO18" i="29" s="1"/>
  <c r="HL17" i="29"/>
  <c r="HO17" i="29" s="1"/>
  <c r="HL16" i="29"/>
  <c r="HO16" i="29" s="1"/>
  <c r="HL15" i="29"/>
  <c r="HO15" i="29" s="1"/>
  <c r="HL14" i="29"/>
  <c r="HO14" i="29" s="1"/>
  <c r="HL13" i="29"/>
  <c r="HO13" i="29" s="1"/>
  <c r="HL12" i="29"/>
  <c r="HO12" i="29" s="1"/>
  <c r="HL11" i="29"/>
  <c r="HO11" i="29" s="1"/>
  <c r="HL10" i="29"/>
  <c r="HO10" i="29" s="1"/>
  <c r="HL9" i="29"/>
  <c r="HO9" i="29" s="1"/>
  <c r="HL8" i="29"/>
  <c r="HO8" i="29" s="1"/>
  <c r="HL7" i="29"/>
  <c r="HO7" i="29" s="1"/>
  <c r="HL6" i="29"/>
  <c r="HO6" i="29" s="1"/>
  <c r="HL5" i="29"/>
  <c r="HO5" i="29" s="1"/>
  <c r="HL4" i="29"/>
  <c r="HO4" i="29" s="1"/>
  <c r="HL3" i="29"/>
  <c r="HO3" i="29" s="1"/>
  <c r="HL2" i="29"/>
  <c r="HO2" i="29" s="1"/>
  <c r="HL1" i="29"/>
  <c r="HO1" i="29" s="1"/>
  <c r="HB30" i="29"/>
  <c r="HE30" i="29" s="1"/>
  <c r="HB29" i="29"/>
  <c r="HE29" i="29" s="1"/>
  <c r="HB28" i="29"/>
  <c r="HE28" i="29" s="1"/>
  <c r="HB27" i="29"/>
  <c r="HE27" i="29" s="1"/>
  <c r="HB26" i="29"/>
  <c r="HE26" i="29" s="1"/>
  <c r="HB25" i="29"/>
  <c r="HE25" i="29" s="1"/>
  <c r="HB24" i="29"/>
  <c r="HE24" i="29" s="1"/>
  <c r="HB23" i="29"/>
  <c r="HE23" i="29" s="1"/>
  <c r="HB22" i="29"/>
  <c r="HE22" i="29" s="1"/>
  <c r="HB21" i="29"/>
  <c r="HE21" i="29" s="1"/>
  <c r="HB20" i="29"/>
  <c r="HE20" i="29" s="1"/>
  <c r="HB19" i="29"/>
  <c r="HE19" i="29" s="1"/>
  <c r="HB18" i="29"/>
  <c r="HE18" i="29" s="1"/>
  <c r="HB17" i="29"/>
  <c r="HE17" i="29" s="1"/>
  <c r="HB16" i="29"/>
  <c r="HE16" i="29" s="1"/>
  <c r="HB15" i="29"/>
  <c r="HE15" i="29" s="1"/>
  <c r="HB14" i="29"/>
  <c r="HE14" i="29" s="1"/>
  <c r="HB13" i="29"/>
  <c r="HE13" i="29" s="1"/>
  <c r="HB12" i="29"/>
  <c r="HE12" i="29" s="1"/>
  <c r="HB11" i="29"/>
  <c r="HE11" i="29" s="1"/>
  <c r="HB10" i="29"/>
  <c r="HE10" i="29" s="1"/>
  <c r="HB9" i="29"/>
  <c r="HE9" i="29" s="1"/>
  <c r="HB8" i="29"/>
  <c r="HE8" i="29" s="1"/>
  <c r="HB7" i="29"/>
  <c r="HE7" i="29" s="1"/>
  <c r="HB6" i="29"/>
  <c r="HE6" i="29" s="1"/>
  <c r="HB5" i="29"/>
  <c r="HE5" i="29" s="1"/>
  <c r="HB4" i="29"/>
  <c r="HE4" i="29" s="1"/>
  <c r="HB3" i="29"/>
  <c r="HE3" i="29" s="1"/>
  <c r="HB2" i="29"/>
  <c r="HE2" i="29" s="1"/>
  <c r="HB1" i="29"/>
  <c r="HE1" i="29" s="1"/>
  <c r="D9" i="30"/>
  <c r="D8" i="30"/>
  <c r="HL20" i="26"/>
  <c r="HO20" i="26" s="1"/>
  <c r="HL19" i="26"/>
  <c r="HO19" i="26" s="1"/>
  <c r="HL18" i="26"/>
  <c r="HO18" i="26" s="1"/>
  <c r="HL17" i="26"/>
  <c r="HO17" i="26" s="1"/>
  <c r="HL16" i="26"/>
  <c r="HO16" i="26" s="1"/>
  <c r="HL15" i="26"/>
  <c r="HO15" i="26" s="1"/>
  <c r="HL14" i="26"/>
  <c r="HO14" i="26" s="1"/>
  <c r="HL13" i="26"/>
  <c r="HO13" i="26" s="1"/>
  <c r="HL12" i="26"/>
  <c r="HO12" i="26" s="1"/>
  <c r="HL11" i="26"/>
  <c r="HO11" i="26" s="1"/>
  <c r="HL10" i="26"/>
  <c r="HO10" i="26" s="1"/>
  <c r="HL9" i="26"/>
  <c r="HO9" i="26" s="1"/>
  <c r="HL8" i="26"/>
  <c r="HO8" i="26" s="1"/>
  <c r="HL7" i="26"/>
  <c r="HO7" i="26" s="1"/>
  <c r="HL6" i="26"/>
  <c r="HO6" i="26" s="1"/>
  <c r="HL5" i="26"/>
  <c r="HO5" i="26" s="1"/>
  <c r="HL4" i="26"/>
  <c r="HO4" i="26" s="1"/>
  <c r="HL3" i="26"/>
  <c r="HO3" i="26" s="1"/>
  <c r="HL2" i="26"/>
  <c r="HO2" i="26" s="1"/>
  <c r="HL1" i="26"/>
  <c r="HO1" i="26" s="1"/>
  <c r="HB30" i="26"/>
  <c r="HE30" i="26" s="1"/>
  <c r="HB29" i="26"/>
  <c r="HE29" i="26" s="1"/>
  <c r="HB28" i="26"/>
  <c r="HE28" i="26" s="1"/>
  <c r="HB27" i="26"/>
  <c r="HE27" i="26" s="1"/>
  <c r="HB26" i="26"/>
  <c r="HE26" i="26" s="1"/>
  <c r="HB25" i="26"/>
  <c r="HE25" i="26" s="1"/>
  <c r="HB24" i="26"/>
  <c r="HE24" i="26" s="1"/>
  <c r="HB23" i="26"/>
  <c r="HE23" i="26" s="1"/>
  <c r="HB22" i="26"/>
  <c r="HE22" i="26" s="1"/>
  <c r="HB21" i="26"/>
  <c r="HE21" i="26" s="1"/>
  <c r="HB20" i="26"/>
  <c r="HE20" i="26" s="1"/>
  <c r="HB19" i="26"/>
  <c r="HE19" i="26" s="1"/>
  <c r="HB18" i="26"/>
  <c r="HE18" i="26" s="1"/>
  <c r="HB17" i="26"/>
  <c r="HE17" i="26" s="1"/>
  <c r="HB16" i="26"/>
  <c r="HE16" i="26" s="1"/>
  <c r="HB15" i="26"/>
  <c r="HE15" i="26" s="1"/>
  <c r="HB14" i="26"/>
  <c r="HE14" i="26" s="1"/>
  <c r="HB13" i="26"/>
  <c r="HE13" i="26" s="1"/>
  <c r="HB12" i="26"/>
  <c r="HE12" i="26" s="1"/>
  <c r="HB11" i="26"/>
  <c r="HE11" i="26" s="1"/>
  <c r="HB10" i="26"/>
  <c r="HE10" i="26" s="1"/>
  <c r="HB9" i="26"/>
  <c r="HE9" i="26" s="1"/>
  <c r="HB8" i="26"/>
  <c r="HE8" i="26" s="1"/>
  <c r="HB7" i="26"/>
  <c r="HE7" i="26" s="1"/>
  <c r="HB6" i="26"/>
  <c r="HE6" i="26" s="1"/>
  <c r="HB5" i="26"/>
  <c r="HE5" i="26" s="1"/>
  <c r="HB4" i="26"/>
  <c r="HE4" i="26" s="1"/>
  <c r="HB3" i="26"/>
  <c r="HE3" i="26" s="1"/>
  <c r="HB2" i="26"/>
  <c r="HE2" i="26" s="1"/>
  <c r="HB1" i="26"/>
  <c r="HE1" i="26" s="1"/>
  <c r="HL20" i="12"/>
  <c r="HO20" i="12" s="1"/>
  <c r="HL19" i="12"/>
  <c r="HO19" i="12" s="1"/>
  <c r="HL18" i="12"/>
  <c r="HO18" i="12" s="1"/>
  <c r="HL17" i="12"/>
  <c r="HO17" i="12" s="1"/>
  <c r="HL16" i="12"/>
  <c r="HO16" i="12" s="1"/>
  <c r="HL15" i="12"/>
  <c r="HO15" i="12" s="1"/>
  <c r="HL14" i="12"/>
  <c r="HO14" i="12" s="1"/>
  <c r="HL13" i="12"/>
  <c r="HO13" i="12" s="1"/>
  <c r="HL12" i="12"/>
  <c r="HO12" i="12" s="1"/>
  <c r="HL11" i="12"/>
  <c r="HO11" i="12" s="1"/>
  <c r="HL10" i="12"/>
  <c r="HO10" i="12" s="1"/>
  <c r="HL9" i="12"/>
  <c r="HO9" i="12" s="1"/>
  <c r="HL8" i="12"/>
  <c r="HO8" i="12" s="1"/>
  <c r="HL7" i="12"/>
  <c r="HO7" i="12" s="1"/>
  <c r="HL6" i="12"/>
  <c r="HO6" i="12" s="1"/>
  <c r="HL5" i="12"/>
  <c r="HO5" i="12" s="1"/>
  <c r="HL4" i="12"/>
  <c r="HO4" i="12" s="1"/>
  <c r="HL3" i="12"/>
  <c r="HO3" i="12" s="1"/>
  <c r="HL2" i="12"/>
  <c r="HO2" i="12" s="1"/>
  <c r="HL1" i="12"/>
  <c r="HO1" i="12" s="1"/>
  <c r="HB50" i="9"/>
  <c r="HE50" i="9" s="1"/>
  <c r="HB49" i="9"/>
  <c r="HE49" i="9" s="1"/>
  <c r="HB48" i="9"/>
  <c r="HE48" i="9" s="1"/>
  <c r="HB47" i="9"/>
  <c r="HE47" i="9" s="1"/>
  <c r="HB46" i="9"/>
  <c r="HE46" i="9" s="1"/>
  <c r="HB45" i="9"/>
  <c r="HE45" i="9" s="1"/>
  <c r="HB44" i="9"/>
  <c r="HE44" i="9" s="1"/>
  <c r="HB43" i="9"/>
  <c r="HE43" i="9" s="1"/>
  <c r="HB42" i="9"/>
  <c r="HE42" i="9" s="1"/>
  <c r="HB41" i="9"/>
  <c r="HE41" i="9" s="1"/>
  <c r="HB40" i="9"/>
  <c r="HE40" i="9" s="1"/>
  <c r="HB39" i="9"/>
  <c r="HE39" i="9" s="1"/>
  <c r="HB38" i="9"/>
  <c r="HE38" i="9" s="1"/>
  <c r="HB37" i="9"/>
  <c r="HE37" i="9" s="1"/>
  <c r="HB36" i="9"/>
  <c r="HE36" i="9" s="1"/>
  <c r="HB35" i="9"/>
  <c r="HE35" i="9" s="1"/>
  <c r="HB34" i="9"/>
  <c r="HE34" i="9" s="1"/>
  <c r="HB33" i="9"/>
  <c r="HE33" i="9" s="1"/>
  <c r="HB32" i="9"/>
  <c r="HE32" i="9" s="1"/>
  <c r="HB31" i="9"/>
  <c r="HE31" i="9" s="1"/>
  <c r="HB30" i="9"/>
  <c r="HE30" i="9" s="1"/>
  <c r="HB29" i="9"/>
  <c r="HE29" i="9" s="1"/>
  <c r="HB28" i="9"/>
  <c r="HE28" i="9" s="1"/>
  <c r="HB27" i="9"/>
  <c r="HE27" i="9" s="1"/>
  <c r="HB26" i="9"/>
  <c r="HE26" i="9" s="1"/>
  <c r="HB25" i="9"/>
  <c r="HE25" i="9" s="1"/>
  <c r="HB24" i="9"/>
  <c r="HE24" i="9" s="1"/>
  <c r="HB23" i="9"/>
  <c r="HE23" i="9" s="1"/>
  <c r="HB22" i="9"/>
  <c r="HE22" i="9" s="1"/>
  <c r="HB21" i="9"/>
  <c r="HE21" i="9" s="1"/>
  <c r="HB20" i="9"/>
  <c r="HE20" i="9" s="1"/>
  <c r="HB19" i="9"/>
  <c r="HE19" i="9" s="1"/>
  <c r="HB18" i="9"/>
  <c r="HE18" i="9" s="1"/>
  <c r="HB17" i="9"/>
  <c r="HE17" i="9" s="1"/>
  <c r="HB16" i="9"/>
  <c r="HE16" i="9" s="1"/>
  <c r="HB15" i="9"/>
  <c r="HE15" i="9" s="1"/>
  <c r="HB14" i="9"/>
  <c r="HE14" i="9" s="1"/>
  <c r="HB13" i="9"/>
  <c r="HE13" i="9" s="1"/>
  <c r="HB12" i="9"/>
  <c r="HE12" i="9" s="1"/>
  <c r="HB11" i="9"/>
  <c r="HE11" i="9" s="1"/>
  <c r="HB10" i="9"/>
  <c r="HE10" i="9" s="1"/>
  <c r="HB9" i="9"/>
  <c r="HE9" i="9" s="1"/>
  <c r="HB8" i="9"/>
  <c r="HE8" i="9" s="1"/>
  <c r="HB7" i="9"/>
  <c r="HE7" i="9" s="1"/>
  <c r="HB6" i="9"/>
  <c r="HE6" i="9" s="1"/>
  <c r="HB5" i="9"/>
  <c r="HE5" i="9" s="1"/>
  <c r="HB4" i="9"/>
  <c r="HE4" i="9" s="1"/>
  <c r="HB3" i="9"/>
  <c r="HE3" i="9" s="1"/>
  <c r="HB2" i="9"/>
  <c r="HE2" i="9" s="1"/>
  <c r="HB1" i="9"/>
  <c r="HE1" i="9" s="1"/>
  <c r="D53" i="9" l="1"/>
  <c r="D52" i="9"/>
  <c r="E53" i="9"/>
  <c r="E52" i="9"/>
  <c r="E57" i="9" s="1"/>
  <c r="D55" i="12"/>
  <c r="D54" i="12"/>
  <c r="E55" i="12"/>
  <c r="E54" i="12"/>
  <c r="E59" i="12" s="1"/>
  <c r="E76" i="26"/>
  <c r="E75" i="26"/>
  <c r="E80" i="26" s="1"/>
  <c r="D76" i="26"/>
  <c r="D75" i="26"/>
  <c r="D80" i="26" s="1"/>
  <c r="F80" i="26" s="1"/>
  <c r="D93" i="26"/>
  <c r="D92" i="26"/>
  <c r="E93" i="26"/>
  <c r="E92" i="26"/>
  <c r="E97" i="26" s="1"/>
  <c r="E64" i="29"/>
  <c r="E63" i="29"/>
  <c r="E68" i="29" s="1"/>
  <c r="D64" i="29"/>
  <c r="D63" i="29"/>
  <c r="D68" i="29" s="1"/>
  <c r="F68" i="29" s="1"/>
  <c r="D81" i="29"/>
  <c r="D80" i="29"/>
  <c r="E81" i="29"/>
  <c r="E80" i="29"/>
  <c r="E85" i="29" s="1"/>
  <c r="D85" i="29" l="1"/>
  <c r="F85" i="29" s="1"/>
  <c r="D97" i="26"/>
  <c r="F97" i="26" s="1"/>
  <c r="D59" i="12"/>
  <c r="F59" i="12" s="1"/>
  <c r="D57" i="9"/>
  <c r="F57" i="9" s="1"/>
  <c r="E86" i="29"/>
  <c r="E87" i="29" s="1"/>
  <c r="D86" i="29"/>
  <c r="E69" i="29"/>
  <c r="E70" i="29" s="1"/>
  <c r="D69" i="29"/>
  <c r="E98" i="26"/>
  <c r="E99" i="26" s="1"/>
  <c r="D98" i="26"/>
  <c r="E81" i="26"/>
  <c r="E82" i="26" s="1"/>
  <c r="D81" i="26"/>
  <c r="E60" i="12"/>
  <c r="E61" i="12" s="1"/>
  <c r="D60" i="12"/>
  <c r="E58" i="9"/>
  <c r="E59" i="9" s="1"/>
  <c r="D58" i="9"/>
  <c r="D59" i="9" l="1"/>
  <c r="F59" i="9" s="1"/>
  <c r="F58" i="9"/>
  <c r="D61" i="12"/>
  <c r="F61" i="12" s="1"/>
  <c r="F60" i="12"/>
  <c r="F81" i="26"/>
  <c r="D82" i="26"/>
  <c r="F82" i="26" s="1"/>
  <c r="D99" i="26"/>
  <c r="F99" i="26" s="1"/>
  <c r="F98" i="26"/>
  <c r="F69" i="29"/>
  <c r="D70" i="29"/>
  <c r="F70" i="29" s="1"/>
  <c r="D87" i="29"/>
  <c r="F87" i="29" s="1"/>
  <c r="F86" i="29"/>
</calcChain>
</file>

<file path=xl/sharedStrings.xml><?xml version="1.0" encoding="utf-8"?>
<sst xmlns="http://schemas.openxmlformats.org/spreadsheetml/2006/main" count="809" uniqueCount="193">
  <si>
    <t>Decision</t>
  </si>
  <si>
    <t>Homeowner</t>
  </si>
  <si>
    <t>Years of Credit History</t>
  </si>
  <si>
    <t>Revolving Balance</t>
  </si>
  <si>
    <t>Revolving Utilization</t>
  </si>
  <si>
    <t>Credit Score</t>
  </si>
  <si>
    <t>Credit Approval Decisions</t>
  </si>
  <si>
    <t>XLMiner : k-Nearest Neighbors Classification</t>
  </si>
  <si>
    <t>(Ver: 3.2.10.D)</t>
  </si>
  <si>
    <t>Output Navigator</t>
  </si>
  <si>
    <t>Inputs</t>
  </si>
  <si>
    <t>Train. Score - Summary</t>
  </si>
  <si>
    <t>Valid. Score - Summary</t>
  </si>
  <si>
    <t>Test Score - Summary</t>
  </si>
  <si>
    <t>Database Score</t>
  </si>
  <si>
    <t>Elapsed Time</t>
  </si>
  <si>
    <t>Train. Score - Detailed Rep.</t>
  </si>
  <si>
    <t>Valid. Score - Detailed Rep.</t>
  </si>
  <si>
    <t>Test Score - Detailed Rep.</t>
  </si>
  <si>
    <t>New Score - Detailed Rep.</t>
  </si>
  <si>
    <t>Prior Class Pr</t>
  </si>
  <si>
    <t>Training Lift Charts</t>
  </si>
  <si>
    <t>Validation Lift Charts</t>
  </si>
  <si>
    <t>Test Lift Charts</t>
  </si>
  <si>
    <t>Validation error log</t>
  </si>
  <si>
    <t>$A$3:$F$53</t>
  </si>
  <si>
    <t>Data</t>
  </si>
  <si>
    <t>Training data used for building the model</t>
  </si>
  <si>
    <t>['Credit Approval Decisions.xlsx']'Credit Decisions'!$A$4:$F$53</t>
  </si>
  <si>
    <t># Records in the training data</t>
  </si>
  <si>
    <t>Input variables normalized</t>
  </si>
  <si>
    <t>Yes</t>
  </si>
  <si>
    <t>Variables</t>
  </si>
  <si>
    <t># Input Variables</t>
  </si>
  <si>
    <t>Input variables</t>
  </si>
  <si>
    <t>Output variable</t>
  </si>
  <si>
    <t>Parameters/Options</t>
  </si>
  <si>
    <t># Nearest neighbors</t>
  </si>
  <si>
    <t>Output options chosen</t>
  </si>
  <si>
    <t>Summary report of scoring on training data</t>
  </si>
  <si>
    <t>Prior class probabilities</t>
  </si>
  <si>
    <t>According to relative occurrences in training data</t>
  </si>
  <si>
    <t>Prob.</t>
  </si>
  <si>
    <t>Class</t>
  </si>
  <si>
    <t>&lt;-- Success Class</t>
  </si>
  <si>
    <t>Data range</t>
  </si>
  <si>
    <t>Back to Navigator</t>
  </si>
  <si>
    <t>Cut off Prob.Val. for Success (Updatable)</t>
  </si>
  <si>
    <t>( Updating the value here will NOT update value in summary report )</t>
  </si>
  <si>
    <t>Row Id.</t>
  </si>
  <si>
    <t>Predicted Class</t>
  </si>
  <si>
    <t>Actual Class</t>
  </si>
  <si>
    <t>Prob. for 1 (success)</t>
  </si>
  <si>
    <t>Validation error log for different k</t>
  </si>
  <si>
    <t>Value of k</t>
  </si>
  <si>
    <t>% Error Training</t>
  </si>
  <si>
    <t>&lt;--- Best k</t>
  </si>
  <si>
    <t>Training Data scoring - Summary Report (for k=1)</t>
  </si>
  <si>
    <t>Classification Confusion Matrix</t>
  </si>
  <si>
    <t>Error Report</t>
  </si>
  <si>
    <t># Cases</t>
  </si>
  <si>
    <t># Errors</t>
  </si>
  <si>
    <t>% Error</t>
  </si>
  <si>
    <t>Overall</t>
  </si>
  <si>
    <t>Overall (secs)</t>
  </si>
  <si>
    <t>_1</t>
  </si>
  <si>
    <t>DataSource</t>
  </si>
  <si>
    <t>WorkBook Path</t>
  </si>
  <si>
    <t>C:\Users\evansjr\Documents\My Dropbox\Books Analytics x\Analytics Data Files</t>
  </si>
  <si>
    <t>WorkBook Name</t>
  </si>
  <si>
    <t>Credit Approval Decisions.xlsx</t>
  </si>
  <si>
    <t>Training Range</t>
  </si>
  <si>
    <t>[Credit Decisions]!$A$4:$F$53</t>
  </si>
  <si>
    <t>#Training Rows</t>
  </si>
  <si>
    <t xml:space="preserve">#Variables in Data set </t>
  </si>
  <si>
    <t xml:space="preserve">#Selected Variables </t>
  </si>
  <si>
    <t>Data Dictionary</t>
  </si>
  <si>
    <t>Variables in Data Set</t>
  </si>
  <si>
    <t>Variable Type*</t>
  </si>
  <si>
    <t>Variable Data Type</t>
  </si>
  <si>
    <t>Continuous</t>
  </si>
  <si>
    <t>Number</t>
  </si>
  <si>
    <t>Binary</t>
  </si>
  <si>
    <t>Mining Schema</t>
  </si>
  <si>
    <t>Selected Variables</t>
  </si>
  <si>
    <t>Variable Type</t>
  </si>
  <si>
    <t>Input</t>
  </si>
  <si>
    <t>Output</t>
  </si>
  <si>
    <t>Inputs Normalised</t>
  </si>
  <si>
    <t>Best K</t>
  </si>
  <si>
    <t>Classes in Input Data set</t>
  </si>
  <si>
    <t># Classes</t>
  </si>
  <si>
    <t>Class 1 (Success)</t>
  </si>
  <si>
    <t>Class 2</t>
  </si>
  <si>
    <t>Model</t>
  </si>
  <si>
    <t>Other Options</t>
  </si>
  <si>
    <t>Initial cutoff probability value</t>
  </si>
  <si>
    <t>*This is an indication of how XLMiner stores this variable for later retrieval; it does not necessarily reflect what type of variable was originally input.</t>
  </si>
  <si>
    <t>XLMiner : Sampling from Worksheet</t>
  </si>
  <si>
    <t>Date : 08-Aug-2011  16:18:29</t>
  </si>
  <si>
    <t>Data Source</t>
  </si>
  <si>
    <t>Credit Decisions!$A$4:$F$53</t>
  </si>
  <si>
    <t>Sampling Method</t>
  </si>
  <si>
    <t>Simple Random Sampling</t>
  </si>
  <si>
    <t>Sampling with replacement</t>
  </si>
  <si>
    <t>Random Seed</t>
  </si>
  <si>
    <t>#records in input data</t>
  </si>
  <si>
    <t>Desired sample size</t>
  </si>
  <si>
    <t>XLMiner : Data Partition Sheet</t>
  </si>
  <si>
    <t>Date: 09-Aug-2011  18:20:04</t>
  </si>
  <si>
    <t>Training Data</t>
  </si>
  <si>
    <t>Validation Data</t>
  </si>
  <si>
    <t>Test Data</t>
  </si>
  <si>
    <t>Data source</t>
  </si>
  <si>
    <t>Selected variables</t>
  </si>
  <si>
    <t>Partitioning Method</t>
  </si>
  <si>
    <t>Randomly chosen</t>
  </si>
  <si>
    <t># training rows</t>
  </si>
  <si>
    <t># validation rows</t>
  </si>
  <si>
    <t>Date: 09-Aug-2011  18:42:09</t>
  </si>
  <si>
    <t>No</t>
  </si>
  <si>
    <t>Date: 09-Aug-2011  18:48:27</t>
  </si>
  <si>
    <t>['Credit Approval Decisions.xlsx']'Data_Partition1'!$C$19:$G$48</t>
  </si>
  <si>
    <t>Validation data</t>
  </si>
  <si>
    <t>['Credit Approval Decisions.xlsx']'Data_Partition1'!$C$49:$G$68</t>
  </si>
  <si>
    <t># Records in the validation data</t>
  </si>
  <si>
    <t>Summary report of scoring on validation data</t>
  </si>
  <si>
    <t>% Error Validation</t>
  </si>
  <si>
    <t>Validation Data scoring - Summary Report (for k=2)</t>
  </si>
  <si>
    <t>_2</t>
  </si>
  <si>
    <t>Date: 09-Aug-2011  18:48:28</t>
  </si>
  <si>
    <t>[Data_Partition1]!$C$19:$G$48</t>
  </si>
  <si>
    <t>Validation Range</t>
  </si>
  <si>
    <t>[Data_Partition1]!$C$49:$G$68</t>
  </si>
  <si>
    <t>#Validation Rows</t>
  </si>
  <si>
    <t>XLMiner : Logistic Regression</t>
  </si>
  <si>
    <t>Subset selection</t>
  </si>
  <si>
    <t>Reg. Model</t>
  </si>
  <si>
    <t>Residuals</t>
  </si>
  <si>
    <t>Var. Covar. Matrix</t>
  </si>
  <si>
    <t>Collinearity Diagnostics</t>
  </si>
  <si>
    <t>['Credit Approval Decisions Working data mining.xlsx']'Data_Partition1'!$C$19:$G$48</t>
  </si>
  <si>
    <t>['Credit Approval Decisions Working data mining.xlsx']'Data_Partition1'!$C$49:$G$68</t>
  </si>
  <si>
    <t>Constant term present</t>
  </si>
  <si>
    <t># Iterations</t>
  </si>
  <si>
    <t>Marquardt overshoot factor</t>
  </si>
  <si>
    <t>Confidence Level %</t>
  </si>
  <si>
    <t>Peform subset selection</t>
  </si>
  <si>
    <t>Subset selection procedure</t>
  </si>
  <si>
    <t>Backward elimination</t>
  </si>
  <si>
    <t>Maximum size of best subsets</t>
  </si>
  <si>
    <t># Best subsets</t>
  </si>
  <si>
    <t>The Regression Model</t>
  </si>
  <si>
    <t>Coefficient</t>
  </si>
  <si>
    <t>Std. Error</t>
  </si>
  <si>
    <t>p-value</t>
  </si>
  <si>
    <t>Odds</t>
  </si>
  <si>
    <t>95% Confidence Interval</t>
  </si>
  <si>
    <t>Residual df</t>
  </si>
  <si>
    <t>Residual Dev.</t>
  </si>
  <si>
    <t>% Success in training data</t>
  </si>
  <si>
    <t># Iterations used</t>
  </si>
  <si>
    <t>Multiple R-squared</t>
  </si>
  <si>
    <t>Constant term</t>
  </si>
  <si>
    <t>*</t>
  </si>
  <si>
    <t>Constant</t>
  </si>
  <si>
    <t>Best subset selection</t>
  </si>
  <si>
    <t>#Coeffs</t>
  </si>
  <si>
    <t>RSS</t>
  </si>
  <si>
    <t>Cp</t>
  </si>
  <si>
    <t>Probability</t>
  </si>
  <si>
    <t>Model (Constant present in all models)</t>
  </si>
  <si>
    <t>Choose Subset</t>
  </si>
  <si>
    <t>Log odds</t>
  </si>
  <si>
    <t>Training Data scoring - Summary Report</t>
  </si>
  <si>
    <t>Validation Data scoring - Summary Report</t>
  </si>
  <si>
    <t>C:\Users\evansjr\Documents\My Dropbox\Books Analytics x\Analytics Working Spreadsheets</t>
  </si>
  <si>
    <t>Credit Approval Decisions Working data mining.xlsx</t>
  </si>
  <si>
    <t>Constant Term Present</t>
  </si>
  <si>
    <t>Input Variables</t>
  </si>
  <si>
    <t>Constant Term</t>
  </si>
  <si>
    <t>Date: 12-Aug-2011  09:43:09</t>
  </si>
  <si>
    <t>Date: 12-Aug-2011  09:43:10</t>
  </si>
  <si>
    <t>Date: 12-Aug-2011  10:21:53</t>
  </si>
  <si>
    <t>New data</t>
  </si>
  <si>
    <t>['Credit Approval Decisions Working data mining.xlsx']'Credit Decisions'!$A$56:$E$57</t>
  </si>
  <si>
    <t># Records in the new data</t>
  </si>
  <si>
    <t>Detailed report of scoring on new data</t>
  </si>
  <si>
    <t>XLMiner : Logistic Regression - Classification of New Data</t>
  </si>
  <si>
    <t>Date: 12-Aug-2011  10:21:54</t>
  </si>
  <si>
    <t>Approve</t>
  </si>
  <si>
    <t>Reject</t>
  </si>
  <si>
    <t>Obs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</si>
</sst>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;;;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b/>
      <sz val="10"/>
      <color indexed="62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indexed="62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0" xfId="2" applyNumberFormat="1" applyFont="1" applyAlignment="1">
      <alignment horizontal="right" vertical="center"/>
    </xf>
    <xf numFmtId="0" fontId="9" fillId="0" borderId="0" xfId="2" applyNumberFormat="1" applyFont="1" applyBorder="1" applyAlignment="1">
      <alignment horizontal="left" vertical="center"/>
    </xf>
    <xf numFmtId="0" fontId="7" fillId="0" borderId="1" xfId="2" applyNumberFormat="1" applyFont="1" applyBorder="1" applyAlignment="1">
      <alignment horizontal="right" vertical="center"/>
    </xf>
    <xf numFmtId="0" fontId="7" fillId="0" borderId="2" xfId="2" applyNumberFormat="1" applyFont="1" applyBorder="1" applyAlignment="1">
      <alignment horizontal="right" vertical="center"/>
    </xf>
    <xf numFmtId="0" fontId="7" fillId="0" borderId="6" xfId="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2" applyNumberFormat="1" applyFont="1" applyAlignment="1">
      <alignment horizontal="right" vertical="center"/>
    </xf>
    <xf numFmtId="0" fontId="12" fillId="0" borderId="0" xfId="2" applyNumberFormat="1" applyFont="1" applyAlignment="1">
      <alignment horizontal="left" vertical="center"/>
    </xf>
    <xf numFmtId="0" fontId="14" fillId="0" borderId="6" xfId="3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right" vertical="center" wrapText="1"/>
    </xf>
    <xf numFmtId="0" fontId="8" fillId="2" borderId="8" xfId="2" applyNumberFormat="1" applyFont="1" applyFill="1" applyBorder="1" applyAlignment="1">
      <alignment horizontal="right" vertical="center" wrapText="1"/>
    </xf>
    <xf numFmtId="0" fontId="7" fillId="0" borderId="10" xfId="2" applyNumberFormat="1" applyFont="1" applyBorder="1" applyAlignment="1">
      <alignment horizontal="right" vertical="center"/>
    </xf>
    <xf numFmtId="0" fontId="7" fillId="0" borderId="11" xfId="2" applyNumberFormat="1" applyFont="1" applyBorder="1" applyAlignment="1">
      <alignment horizontal="right" vertical="center"/>
    </xf>
    <xf numFmtId="0" fontId="7" fillId="0" borderId="9" xfId="2" applyNumberFormat="1" applyFont="1" applyBorder="1" applyAlignment="1">
      <alignment horizontal="right" vertical="center"/>
    </xf>
    <xf numFmtId="0" fontId="16" fillId="4" borderId="15" xfId="2" applyNumberFormat="1" applyFont="1" applyFill="1" applyBorder="1" applyAlignment="1">
      <alignment horizontal="center" vertical="center"/>
    </xf>
    <xf numFmtId="0" fontId="8" fillId="2" borderId="11" xfId="2" applyNumberFormat="1" applyFont="1" applyFill="1" applyBorder="1" applyAlignment="1">
      <alignment horizontal="right" vertical="center" wrapText="1"/>
    </xf>
    <xf numFmtId="0" fontId="17" fillId="3" borderId="11" xfId="2" applyNumberFormat="1" applyFont="1" applyFill="1" applyBorder="1" applyAlignment="1">
      <alignment horizontal="right" vertical="center"/>
    </xf>
    <xf numFmtId="0" fontId="17" fillId="3" borderId="12" xfId="2" applyNumberFormat="1" applyFont="1" applyFill="1" applyBorder="1" applyAlignment="1">
      <alignment horizontal="right" vertical="center"/>
    </xf>
    <xf numFmtId="0" fontId="17" fillId="3" borderId="9" xfId="2" applyNumberFormat="1" applyFont="1" applyFill="1" applyBorder="1" applyAlignment="1">
      <alignment horizontal="right" vertical="center"/>
    </xf>
    <xf numFmtId="0" fontId="8" fillId="2" borderId="16" xfId="2" applyNumberFormat="1" applyFont="1" applyFill="1" applyBorder="1" applyAlignment="1">
      <alignment horizontal="right" vertical="center" wrapText="1"/>
    </xf>
    <xf numFmtId="0" fontId="17" fillId="3" borderId="17" xfId="2" applyNumberFormat="1" applyFont="1" applyFill="1" applyBorder="1" applyAlignment="1">
      <alignment horizontal="right" vertical="center"/>
    </xf>
    <xf numFmtId="0" fontId="17" fillId="3" borderId="18" xfId="2" applyNumberFormat="1" applyFont="1" applyFill="1" applyBorder="1" applyAlignment="1">
      <alignment horizontal="right" vertical="center"/>
    </xf>
    <xf numFmtId="0" fontId="8" fillId="2" borderId="11" xfId="2" applyNumberFormat="1" applyFont="1" applyFill="1" applyBorder="1" applyAlignment="1">
      <alignment horizontal="left" vertical="center" wrapText="1"/>
    </xf>
    <xf numFmtId="0" fontId="8" fillId="2" borderId="2" xfId="2" applyNumberFormat="1" applyFont="1" applyFill="1" applyBorder="1" applyAlignment="1">
      <alignment horizontal="left" vertical="center" wrapText="1"/>
    </xf>
    <xf numFmtId="0" fontId="17" fillId="3" borderId="19" xfId="2" applyNumberFormat="1" applyFont="1" applyFill="1" applyBorder="1" applyAlignment="1">
      <alignment horizontal="left" vertical="center"/>
    </xf>
    <xf numFmtId="0" fontId="8" fillId="2" borderId="20" xfId="2" applyNumberFormat="1" applyFont="1" applyFill="1" applyBorder="1" applyAlignment="1">
      <alignment horizontal="left" vertical="center" wrapText="1"/>
    </xf>
    <xf numFmtId="0" fontId="17" fillId="3" borderId="22" xfId="2" applyNumberFormat="1" applyFont="1" applyFill="1" applyBorder="1" applyAlignment="1">
      <alignment horizontal="left" vertical="center"/>
    </xf>
    <xf numFmtId="0" fontId="7" fillId="0" borderId="12" xfId="2" applyNumberFormat="1" applyFont="1" applyBorder="1" applyAlignment="1">
      <alignment horizontal="right" vertical="center"/>
    </xf>
    <xf numFmtId="0" fontId="8" fillId="2" borderId="28" xfId="0" applyNumberFormat="1" applyFont="1" applyFill="1" applyBorder="1" applyAlignment="1">
      <alignment horizontal="right" vertical="center" wrapText="1"/>
    </xf>
    <xf numFmtId="0" fontId="7" fillId="0" borderId="29" xfId="2" applyNumberFormat="1" applyFont="1" applyBorder="1" applyAlignment="1">
      <alignment horizontal="right" vertical="center"/>
    </xf>
    <xf numFmtId="0" fontId="7" fillId="0" borderId="30" xfId="2" applyNumberFormat="1" applyFont="1" applyBorder="1" applyAlignment="1">
      <alignment horizontal="right" vertical="center"/>
    </xf>
    <xf numFmtId="7" fontId="7" fillId="0" borderId="2" xfId="2" applyNumberFormat="1" applyFont="1" applyBorder="1" applyAlignment="1">
      <alignment horizontal="right" vertical="center"/>
    </xf>
    <xf numFmtId="0" fontId="7" fillId="0" borderId="26" xfId="2" applyNumberFormat="1" applyFont="1" applyBorder="1" applyAlignment="1">
      <alignment horizontal="right" vertical="center"/>
    </xf>
    <xf numFmtId="7" fontId="7" fillId="0" borderId="26" xfId="2" applyNumberFormat="1" applyFont="1" applyBorder="1" applyAlignment="1">
      <alignment horizontal="right" vertical="center"/>
    </xf>
    <xf numFmtId="0" fontId="7" fillId="0" borderId="24" xfId="2" applyNumberFormat="1" applyFont="1" applyBorder="1" applyAlignment="1">
      <alignment horizontal="right" vertical="center"/>
    </xf>
    <xf numFmtId="0" fontId="7" fillId="0" borderId="25" xfId="2" applyNumberFormat="1" applyFont="1" applyBorder="1" applyAlignment="1">
      <alignment horizontal="right" vertical="center"/>
    </xf>
    <xf numFmtId="0" fontId="8" fillId="2" borderId="4" xfId="2" applyNumberFormat="1" applyFont="1" applyFill="1" applyBorder="1" applyAlignment="1">
      <alignment horizontal="right" vertical="center" wrapText="1"/>
    </xf>
    <xf numFmtId="0" fontId="15" fillId="3" borderId="7" xfId="2" applyNumberFormat="1" applyFont="1" applyFill="1" applyBorder="1" applyAlignment="1">
      <alignment horizontal="left" vertical="center" wrapText="1"/>
    </xf>
    <xf numFmtId="2" fontId="8" fillId="2" borderId="6" xfId="2" applyNumberFormat="1" applyFont="1" applyFill="1" applyBorder="1" applyAlignment="1">
      <alignment horizontal="right" vertical="center" wrapText="1"/>
    </xf>
    <xf numFmtId="2" fontId="7" fillId="0" borderId="9" xfId="2" applyNumberFormat="1" applyFont="1" applyBorder="1" applyAlignment="1">
      <alignment horizontal="right" vertical="center"/>
    </xf>
    <xf numFmtId="0" fontId="8" fillId="2" borderId="2" xfId="2" applyNumberFormat="1" applyFont="1" applyFill="1" applyBorder="1" applyAlignment="1">
      <alignment horizontal="right" vertical="center" wrapText="1"/>
    </xf>
    <xf numFmtId="0" fontId="8" fillId="2" borderId="4" xfId="2" applyNumberFormat="1" applyFont="1" applyFill="1" applyBorder="1" applyAlignment="1">
      <alignment horizontal="left" vertical="center" wrapText="1"/>
    </xf>
    <xf numFmtId="0" fontId="15" fillId="3" borderId="6" xfId="2" applyNumberFormat="1" applyFont="1" applyFill="1" applyBorder="1" applyAlignment="1">
      <alignment horizontal="right" vertical="center" wrapText="1"/>
    </xf>
    <xf numFmtId="0" fontId="15" fillId="3" borderId="1" xfId="2" applyNumberFormat="1" applyFont="1" applyFill="1" applyBorder="1" applyAlignment="1">
      <alignment horizontal="left" vertical="center" wrapText="1"/>
    </xf>
    <xf numFmtId="0" fontId="15" fillId="3" borderId="2" xfId="2" applyNumberFormat="1" applyFont="1" applyFill="1" applyBorder="1" applyAlignment="1">
      <alignment horizontal="left" vertical="center" wrapText="1"/>
    </xf>
    <xf numFmtId="0" fontId="15" fillId="3" borderId="10" xfId="2" applyNumberFormat="1" applyFont="1" applyFill="1" applyBorder="1" applyAlignment="1">
      <alignment horizontal="left" vertical="center" wrapText="1"/>
    </xf>
    <xf numFmtId="0" fontId="15" fillId="3" borderId="11" xfId="2" applyNumberFormat="1" applyFont="1" applyFill="1" applyBorder="1" applyAlignment="1">
      <alignment horizontal="right" vertical="center" wrapText="1"/>
    </xf>
    <xf numFmtId="2" fontId="7" fillId="0" borderId="11" xfId="2" applyNumberFormat="1" applyFont="1" applyBorder="1" applyAlignment="1">
      <alignment horizontal="right" vertical="center"/>
    </xf>
    <xf numFmtId="2" fontId="7" fillId="0" borderId="12" xfId="2" applyNumberFormat="1" applyFont="1" applyBorder="1" applyAlignment="1">
      <alignment horizontal="right" vertical="center"/>
    </xf>
    <xf numFmtId="2" fontId="15" fillId="3" borderId="6" xfId="2" applyNumberFormat="1" applyFont="1" applyFill="1" applyBorder="1" applyAlignment="1">
      <alignment horizontal="right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2" fontId="15" fillId="5" borderId="6" xfId="2" applyNumberFormat="1" applyFont="1" applyFill="1" applyBorder="1" applyAlignment="1">
      <alignment horizontal="right" vertical="center" wrapText="1"/>
    </xf>
    <xf numFmtId="165" fontId="7" fillId="0" borderId="0" xfId="2" applyNumberFormat="1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7" fillId="0" borderId="1" xfId="2" applyFont="1" applyBorder="1" applyAlignment="1">
      <alignment horizontal="right"/>
    </xf>
    <xf numFmtId="0" fontId="7" fillId="0" borderId="6" xfId="2" applyFont="1" applyFill="1" applyBorder="1" applyAlignment="1">
      <alignment horizontal="center" wrapText="1"/>
    </xf>
    <xf numFmtId="0" fontId="7" fillId="0" borderId="10" xfId="2" applyFont="1" applyBorder="1" applyAlignment="1">
      <alignment horizontal="right"/>
    </xf>
    <xf numFmtId="0" fontId="7" fillId="0" borderId="12" xfId="2" applyFont="1" applyBorder="1" applyAlignment="1">
      <alignment horizontal="right"/>
    </xf>
    <xf numFmtId="0" fontId="7" fillId="0" borderId="9" xfId="2" applyFont="1" applyBorder="1" applyAlignment="1">
      <alignment horizontal="right"/>
    </xf>
    <xf numFmtId="0" fontId="7" fillId="0" borderId="11" xfId="2" applyFont="1" applyBorder="1" applyAlignment="1">
      <alignment horizontal="right"/>
    </xf>
    <xf numFmtId="0" fontId="7" fillId="0" borderId="6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left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7" fontId="7" fillId="0" borderId="1" xfId="2" applyNumberFormat="1" applyFont="1" applyBorder="1" applyAlignment="1">
      <alignment horizontal="right"/>
    </xf>
    <xf numFmtId="7" fontId="7" fillId="0" borderId="10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 vertical="center"/>
    </xf>
    <xf numFmtId="164" fontId="7" fillId="0" borderId="2" xfId="2" applyNumberFormat="1" applyFont="1" applyBorder="1" applyAlignment="1">
      <alignment horizontal="right" vertical="center"/>
    </xf>
    <xf numFmtId="164" fontId="7" fillId="0" borderId="10" xfId="2" applyNumberFormat="1" applyFont="1" applyBorder="1" applyAlignment="1">
      <alignment horizontal="right" vertical="center"/>
    </xf>
    <xf numFmtId="164" fontId="7" fillId="0" borderId="11" xfId="2" applyNumberFormat="1" applyFont="1" applyBorder="1" applyAlignment="1">
      <alignment horizontal="right" vertical="center"/>
    </xf>
    <xf numFmtId="164" fontId="7" fillId="0" borderId="12" xfId="2" applyNumberFormat="1" applyFont="1" applyBorder="1" applyAlignment="1">
      <alignment horizontal="right" vertical="center"/>
    </xf>
    <xf numFmtId="164" fontId="7" fillId="0" borderId="9" xfId="2" applyNumberFormat="1" applyFont="1" applyBorder="1" applyAlignment="1">
      <alignment horizontal="right" vertical="center"/>
    </xf>
    <xf numFmtId="9" fontId="7" fillId="0" borderId="1" xfId="2" applyNumberFormat="1" applyFont="1" applyBorder="1" applyAlignment="1">
      <alignment horizontal="right" vertical="center"/>
    </xf>
    <xf numFmtId="9" fontId="7" fillId="0" borderId="2" xfId="2" applyNumberFormat="1" applyFont="1" applyBorder="1" applyAlignment="1">
      <alignment horizontal="right" vertical="center"/>
    </xf>
    <xf numFmtId="9" fontId="7" fillId="0" borderId="10" xfId="2" applyNumberFormat="1" applyFont="1" applyBorder="1" applyAlignment="1">
      <alignment horizontal="right" vertical="center"/>
    </xf>
    <xf numFmtId="9" fontId="7" fillId="0" borderId="11" xfId="2" applyNumberFormat="1" applyFont="1" applyBorder="1" applyAlignment="1">
      <alignment horizontal="right" vertical="center"/>
    </xf>
    <xf numFmtId="9" fontId="7" fillId="0" borderId="12" xfId="2" applyNumberFormat="1" applyFont="1" applyBorder="1" applyAlignment="1">
      <alignment horizontal="right" vertical="center"/>
    </xf>
    <xf numFmtId="9" fontId="7" fillId="0" borderId="9" xfId="2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4" xfId="2" applyNumberFormat="1" applyFont="1" applyBorder="1" applyAlignment="1">
      <alignment horizontal="left" vertical="center"/>
    </xf>
    <xf numFmtId="0" fontId="7" fillId="0" borderId="6" xfId="2" applyNumberFormat="1" applyFont="1" applyBorder="1" applyAlignment="1">
      <alignment horizontal="left" vertical="center"/>
    </xf>
    <xf numFmtId="2" fontId="8" fillId="2" borderId="4" xfId="2" applyNumberFormat="1" applyFont="1" applyFill="1" applyBorder="1" applyAlignment="1">
      <alignment horizontal="right" vertical="center" wrapText="1"/>
    </xf>
    <xf numFmtId="2" fontId="7" fillId="0" borderId="1" xfId="2" applyNumberFormat="1" applyFont="1" applyBorder="1" applyAlignment="1">
      <alignment horizontal="right" vertical="center"/>
    </xf>
    <xf numFmtId="2" fontId="7" fillId="0" borderId="10" xfId="2" applyNumberFormat="1" applyFont="1" applyBorder="1" applyAlignment="1">
      <alignment horizontal="right" vertical="center"/>
    </xf>
    <xf numFmtId="0" fontId="14" fillId="0" borderId="11" xfId="3" applyFont="1" applyFill="1" applyBorder="1" applyAlignment="1">
      <alignment horizontal="center" vertical="center" wrapText="1"/>
    </xf>
    <xf numFmtId="0" fontId="15" fillId="3" borderId="1" xfId="2" applyNumberFormat="1" applyFont="1" applyFill="1" applyBorder="1" applyAlignment="1">
      <alignment horizontal="right" vertical="center" wrapText="1"/>
    </xf>
    <xf numFmtId="0" fontId="15" fillId="3" borderId="2" xfId="2" applyNumberFormat="1" applyFont="1" applyFill="1" applyBorder="1" applyAlignment="1">
      <alignment horizontal="right" vertical="center" wrapText="1"/>
    </xf>
    <xf numFmtId="0" fontId="15" fillId="3" borderId="10" xfId="2" applyNumberFormat="1" applyFont="1" applyFill="1" applyBorder="1" applyAlignment="1">
      <alignment horizontal="right" vertical="center" wrapText="1"/>
    </xf>
    <xf numFmtId="0" fontId="13" fillId="0" borderId="0" xfId="3" applyNumberFormat="1" applyAlignment="1">
      <alignment horizontal="right" vertical="center"/>
    </xf>
    <xf numFmtId="0" fontId="8" fillId="2" borderId="21" xfId="0" applyNumberFormat="1" applyFont="1" applyFill="1" applyBorder="1" applyAlignment="1">
      <alignment horizontal="right" vertical="center" wrapText="1"/>
    </xf>
    <xf numFmtId="0" fontId="8" fillId="2" borderId="23" xfId="0" applyNumberFormat="1" applyFont="1" applyFill="1" applyBorder="1" applyAlignment="1">
      <alignment horizontal="right" vertical="center" wrapText="1"/>
    </xf>
    <xf numFmtId="0" fontId="8" fillId="2" borderId="27" xfId="0" applyNumberFormat="1" applyFont="1" applyFill="1" applyBorder="1" applyAlignment="1">
      <alignment horizontal="right" vertical="center" wrapText="1"/>
    </xf>
    <xf numFmtId="0" fontId="8" fillId="2" borderId="8" xfId="2" applyFont="1" applyFill="1" applyBorder="1" applyAlignment="1">
      <alignment horizontal="right" vertical="center" wrapText="1"/>
    </xf>
    <xf numFmtId="0" fontId="14" fillId="0" borderId="12" xfId="3" applyFont="1" applyFill="1" applyBorder="1" applyAlignment="1">
      <alignment horizontal="center" vertical="center" wrapText="1"/>
    </xf>
    <xf numFmtId="6" fontId="4" fillId="0" borderId="0" xfId="0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left" vertical="center" wrapText="1"/>
    </xf>
    <xf numFmtId="0" fontId="8" fillId="2" borderId="3" xfId="2" applyNumberFormat="1" applyFont="1" applyFill="1" applyBorder="1" applyAlignment="1">
      <alignment horizontal="left" vertical="center" wrapText="1"/>
    </xf>
    <xf numFmtId="0" fontId="8" fillId="2" borderId="8" xfId="2" applyNumberFormat="1" applyFont="1" applyFill="1" applyBorder="1" applyAlignment="1">
      <alignment horizontal="left" vertical="center" wrapText="1"/>
    </xf>
    <xf numFmtId="0" fontId="15" fillId="3" borderId="2" xfId="2" applyNumberFormat="1" applyFont="1" applyFill="1" applyBorder="1" applyAlignment="1">
      <alignment horizontal="left" vertical="center" wrapText="1"/>
    </xf>
    <xf numFmtId="0" fontId="7" fillId="0" borderId="2" xfId="2" applyNumberFormat="1" applyFont="1" applyBorder="1" applyAlignment="1">
      <alignment horizontal="left" vertical="center"/>
    </xf>
    <xf numFmtId="0" fontId="7" fillId="0" borderId="11" xfId="2" applyNumberFormat="1" applyFont="1" applyBorder="1" applyAlignment="1">
      <alignment horizontal="left" vertical="center"/>
    </xf>
    <xf numFmtId="0" fontId="15" fillId="3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Border="1" applyAlignment="1">
      <alignment horizontal="left" vertical="center"/>
    </xf>
    <xf numFmtId="0" fontId="7" fillId="0" borderId="12" xfId="2" applyNumberFormat="1" applyFont="1" applyBorder="1" applyAlignment="1">
      <alignment horizontal="left" vertical="center"/>
    </xf>
    <xf numFmtId="0" fontId="15" fillId="3" borderId="10" xfId="2" applyNumberFormat="1" applyFont="1" applyFill="1" applyBorder="1" applyAlignment="1">
      <alignment horizontal="left" vertical="center" wrapText="1"/>
    </xf>
    <xf numFmtId="0" fontId="7" fillId="0" borderId="10" xfId="2" applyNumberFormat="1" applyFont="1" applyBorder="1" applyAlignment="1">
      <alignment horizontal="left" vertical="center"/>
    </xf>
    <xf numFmtId="0" fontId="7" fillId="0" borderId="9" xfId="2" applyNumberFormat="1" applyFont="1" applyBorder="1" applyAlignment="1">
      <alignment horizontal="left" vertical="center"/>
    </xf>
    <xf numFmtId="0" fontId="14" fillId="0" borderId="4" xfId="3" applyNumberFormat="1" applyFont="1" applyFill="1" applyBorder="1" applyAlignment="1">
      <alignment horizontal="center" vertical="center" wrapText="1"/>
    </xf>
    <xf numFmtId="0" fontId="14" fillId="0" borderId="5" xfId="3" applyNumberFormat="1" applyFont="1" applyFill="1" applyBorder="1" applyAlignment="1">
      <alignment horizontal="center" vertical="center" wrapText="1"/>
    </xf>
    <xf numFmtId="0" fontId="14" fillId="0" borderId="7" xfId="3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right"/>
    </xf>
    <xf numFmtId="0" fontId="8" fillId="2" borderId="1" xfId="2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left" vertical="center" wrapText="1"/>
    </xf>
    <xf numFmtId="0" fontId="7" fillId="0" borderId="9" xfId="2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left" vertical="center" wrapText="1"/>
    </xf>
    <xf numFmtId="0" fontId="7" fillId="0" borderId="11" xfId="2" applyNumberFormat="1" applyFont="1" applyBorder="1" applyAlignment="1">
      <alignment horizontal="left" vertical="center" wrapText="1"/>
    </xf>
    <xf numFmtId="0" fontId="7" fillId="0" borderId="1" xfId="2" applyNumberFormat="1" applyFont="1" applyBorder="1" applyAlignment="1">
      <alignment horizontal="left" vertical="center" wrapText="1"/>
    </xf>
    <xf numFmtId="0" fontId="7" fillId="0" borderId="12" xfId="2" applyNumberFormat="1" applyFont="1" applyBorder="1" applyAlignment="1">
      <alignment horizontal="left" vertical="center" wrapText="1"/>
    </xf>
    <xf numFmtId="0" fontId="15" fillId="3" borderId="4" xfId="2" applyNumberFormat="1" applyFont="1" applyFill="1" applyBorder="1" applyAlignment="1">
      <alignment horizontal="center" vertical="center" wrapText="1"/>
    </xf>
    <xf numFmtId="0" fontId="15" fillId="3" borderId="6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Border="1" applyAlignment="1">
      <alignment horizontal="left" vertical="center" wrapText="1"/>
    </xf>
    <xf numFmtId="0" fontId="7" fillId="0" borderId="6" xfId="2" applyNumberFormat="1" applyFont="1" applyBorder="1" applyAlignment="1">
      <alignment horizontal="left" vertical="center" wrapText="1"/>
    </xf>
    <xf numFmtId="0" fontId="15" fillId="3" borderId="4" xfId="2" applyNumberFormat="1" applyFont="1" applyFill="1" applyBorder="1" applyAlignment="1">
      <alignment horizontal="left" vertical="center" wrapText="1"/>
    </xf>
    <xf numFmtId="0" fontId="15" fillId="3" borderId="6" xfId="2" applyNumberFormat="1" applyFont="1" applyFill="1" applyBorder="1" applyAlignment="1">
      <alignment horizontal="left" vertical="center" wrapText="1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8" xfId="2" applyNumberFormat="1" applyFont="1" applyFill="1" applyBorder="1" applyAlignment="1">
      <alignment horizontal="left" vertic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left" vertical="center" wrapText="1"/>
    </xf>
    <xf numFmtId="0" fontId="8" fillId="2" borderId="5" xfId="2" applyNumberFormat="1" applyFont="1" applyFill="1" applyBorder="1" applyAlignment="1">
      <alignment horizontal="left" vertical="center" wrapText="1"/>
    </xf>
    <xf numFmtId="0" fontId="15" fillId="3" borderId="5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wrapText="1"/>
    </xf>
    <xf numFmtId="0" fontId="7" fillId="0" borderId="5" xfId="2" applyFont="1" applyFill="1" applyBorder="1" applyAlignment="1">
      <alignment horizontal="center" wrapText="1"/>
    </xf>
    <xf numFmtId="0" fontId="8" fillId="2" borderId="4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15" fillId="3" borderId="2" xfId="2" applyFont="1" applyFill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0" fontId="15" fillId="3" borderId="1" xfId="2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15" fillId="3" borderId="10" xfId="2" applyFont="1" applyFill="1" applyBorder="1" applyAlignment="1">
      <alignment horizontal="left" vertical="center" wrapText="1"/>
    </xf>
    <xf numFmtId="0" fontId="7" fillId="0" borderId="10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15" fillId="3" borderId="4" xfId="2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5" fillId="3" borderId="11" xfId="2" applyNumberFormat="1" applyFont="1" applyFill="1" applyBorder="1" applyAlignment="1">
      <alignment horizontal="left" vertical="center" wrapText="1"/>
    </xf>
    <xf numFmtId="0" fontId="15" fillId="3" borderId="9" xfId="2" applyNumberFormat="1" applyFont="1" applyFill="1" applyBorder="1" applyAlignment="1">
      <alignment horizontal="left" vertical="center" wrapText="1"/>
    </xf>
    <xf numFmtId="0" fontId="8" fillId="2" borderId="2" xfId="2" applyNumberFormat="1" applyFont="1" applyFill="1" applyBorder="1" applyAlignment="1">
      <alignment horizontal="right" vertical="center" wrapText="1"/>
    </xf>
    <xf numFmtId="0" fontId="8" fillId="2" borderId="8" xfId="2" applyNumberFormat="1" applyFont="1" applyFill="1" applyBorder="1" applyAlignment="1">
      <alignment horizontal="right" vertical="center" wrapText="1"/>
    </xf>
    <xf numFmtId="0" fontId="8" fillId="2" borderId="1" xfId="2" applyNumberFormat="1" applyFont="1" applyFill="1" applyBorder="1" applyAlignment="1">
      <alignment horizontal="righ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15" fillId="3" borderId="12" xfId="2" applyNumberFormat="1" applyFont="1" applyFill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 wrapText="1"/>
    </xf>
    <xf numFmtId="0" fontId="7" fillId="0" borderId="5" xfId="2" applyNumberFormat="1" applyFont="1" applyFill="1" applyBorder="1" applyAlignment="1">
      <alignment horizontal="left" vertical="center" wrapText="1"/>
    </xf>
    <xf numFmtId="0" fontId="7" fillId="0" borderId="7" xfId="2" applyNumberFormat="1" applyFont="1" applyFill="1" applyBorder="1" applyAlignment="1">
      <alignment horizontal="left" vertical="center" wrapText="1"/>
    </xf>
    <xf numFmtId="0" fontId="15" fillId="3" borderId="7" xfId="2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 for Figures 12.12&amp;13</a:t>
            </a:r>
          </a:p>
        </c:rich>
      </c:tx>
      <c:layout>
        <c:manualLayout>
          <c:xMode val="edge"/>
          <c:yMode val="edge"/>
          <c:x val="0.34793167246827278"/>
          <c:y val="4.20914179197228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022003499562552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'Credit Decisions'!$I$3</c:f>
              <c:strCache>
                <c:ptCount val="1"/>
                <c:pt idx="0">
                  <c:v>Yes</c:v>
                </c:pt>
              </c:strCache>
            </c:strRef>
          </c:tx>
          <c:spPr>
            <a:ln w="28575">
              <a:noFill/>
            </a:ln>
          </c:spPr>
          <c:xVal>
            <c:numRef>
              <c:f>'Credit Decisions'!$C$4:$C$53</c:f>
              <c:numCache>
                <c:formatCode>General</c:formatCode>
                <c:ptCount val="50"/>
                <c:pt idx="0">
                  <c:v>725</c:v>
                </c:pt>
                <c:pt idx="1">
                  <c:v>677</c:v>
                </c:pt>
                <c:pt idx="2">
                  <c:v>795</c:v>
                </c:pt>
                <c:pt idx="3">
                  <c:v>733</c:v>
                </c:pt>
                <c:pt idx="4">
                  <c:v>660</c:v>
                </c:pt>
                <c:pt idx="5">
                  <c:v>700</c:v>
                </c:pt>
                <c:pt idx="6">
                  <c:v>774</c:v>
                </c:pt>
                <c:pt idx="7">
                  <c:v>802</c:v>
                </c:pt>
                <c:pt idx="8">
                  <c:v>811</c:v>
                </c:pt>
                <c:pt idx="9">
                  <c:v>642</c:v>
                </c:pt>
                <c:pt idx="10">
                  <c:v>688</c:v>
                </c:pt>
                <c:pt idx="11">
                  <c:v>649</c:v>
                </c:pt>
                <c:pt idx="12">
                  <c:v>695</c:v>
                </c:pt>
                <c:pt idx="13">
                  <c:v>701</c:v>
                </c:pt>
                <c:pt idx="14">
                  <c:v>677</c:v>
                </c:pt>
                <c:pt idx="15">
                  <c:v>699</c:v>
                </c:pt>
                <c:pt idx="16">
                  <c:v>703</c:v>
                </c:pt>
                <c:pt idx="17">
                  <c:v>695</c:v>
                </c:pt>
                <c:pt idx="18">
                  <c:v>774</c:v>
                </c:pt>
                <c:pt idx="19">
                  <c:v>802</c:v>
                </c:pt>
                <c:pt idx="20">
                  <c:v>801</c:v>
                </c:pt>
                <c:pt idx="21">
                  <c:v>702</c:v>
                </c:pt>
                <c:pt idx="22">
                  <c:v>733</c:v>
                </c:pt>
                <c:pt idx="23">
                  <c:v>573</c:v>
                </c:pt>
                <c:pt idx="24">
                  <c:v>625</c:v>
                </c:pt>
                <c:pt idx="25">
                  <c:v>527</c:v>
                </c:pt>
                <c:pt idx="26">
                  <c:v>620</c:v>
                </c:pt>
                <c:pt idx="27">
                  <c:v>591</c:v>
                </c:pt>
                <c:pt idx="28">
                  <c:v>500</c:v>
                </c:pt>
                <c:pt idx="29">
                  <c:v>565</c:v>
                </c:pt>
                <c:pt idx="30">
                  <c:v>620</c:v>
                </c:pt>
                <c:pt idx="31">
                  <c:v>640</c:v>
                </c:pt>
                <c:pt idx="32">
                  <c:v>523</c:v>
                </c:pt>
                <c:pt idx="33">
                  <c:v>763</c:v>
                </c:pt>
                <c:pt idx="34">
                  <c:v>555</c:v>
                </c:pt>
                <c:pt idx="35">
                  <c:v>617</c:v>
                </c:pt>
                <c:pt idx="36">
                  <c:v>635</c:v>
                </c:pt>
                <c:pt idx="37">
                  <c:v>507</c:v>
                </c:pt>
                <c:pt idx="38">
                  <c:v>485</c:v>
                </c:pt>
                <c:pt idx="39">
                  <c:v>582</c:v>
                </c:pt>
                <c:pt idx="40">
                  <c:v>585</c:v>
                </c:pt>
                <c:pt idx="41">
                  <c:v>620</c:v>
                </c:pt>
                <c:pt idx="42">
                  <c:v>640</c:v>
                </c:pt>
                <c:pt idx="43">
                  <c:v>536</c:v>
                </c:pt>
                <c:pt idx="44">
                  <c:v>760</c:v>
                </c:pt>
                <c:pt idx="45">
                  <c:v>567</c:v>
                </c:pt>
                <c:pt idx="46">
                  <c:v>600</c:v>
                </c:pt>
                <c:pt idx="47">
                  <c:v>636</c:v>
                </c:pt>
                <c:pt idx="48">
                  <c:v>509</c:v>
                </c:pt>
                <c:pt idx="49">
                  <c:v>595</c:v>
                </c:pt>
              </c:numCache>
            </c:numRef>
          </c:xVal>
          <c:yVal>
            <c:numRef>
              <c:f>'Credit Decisions'!$I$4:$I$53</c:f>
              <c:numCache>
                <c:formatCode>General</c:formatCode>
                <c:ptCount val="50"/>
                <c:pt idx="0">
                  <c:v>20</c:v>
                </c:pt>
                <c:pt idx="1">
                  <c:v>11</c:v>
                </c:pt>
                <c:pt idx="2">
                  <c:v>22</c:v>
                </c:pt>
                <c:pt idx="3">
                  <c:v>7</c:v>
                </c:pt>
                <c:pt idx="4">
                  <c:v>24</c:v>
                </c:pt>
                <c:pt idx="5">
                  <c:v>19</c:v>
                </c:pt>
                <c:pt idx="6">
                  <c:v>13</c:v>
                </c:pt>
                <c:pt idx="7">
                  <c:v>10</c:v>
                </c:pt>
                <c:pt idx="8">
                  <c:v>20</c:v>
                </c:pt>
                <c:pt idx="9">
                  <c:v>13</c:v>
                </c:pt>
                <c:pt idx="10">
                  <c:v>3</c:v>
                </c:pt>
                <c:pt idx="11">
                  <c:v>12</c:v>
                </c:pt>
                <c:pt idx="12">
                  <c:v>15</c:v>
                </c:pt>
                <c:pt idx="13">
                  <c:v>9</c:v>
                </c:pt>
                <c:pt idx="14">
                  <c:v>12</c:v>
                </c:pt>
                <c:pt idx="15">
                  <c:v>17</c:v>
                </c:pt>
                <c:pt idx="16">
                  <c:v>22</c:v>
                </c:pt>
                <c:pt idx="17">
                  <c:v>16</c:v>
                </c:pt>
                <c:pt idx="18">
                  <c:v>13</c:v>
                </c:pt>
                <c:pt idx="19">
                  <c:v>10</c:v>
                </c:pt>
                <c:pt idx="20">
                  <c:v>20</c:v>
                </c:pt>
                <c:pt idx="21">
                  <c:v>11</c:v>
                </c:pt>
                <c:pt idx="22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'Credit Decisions'!$J$3</c:f>
              <c:strCache>
                <c:ptCount val="1"/>
                <c:pt idx="0">
                  <c:v>No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'Credit Decisions'!$C$4:$C$53</c:f>
              <c:numCache>
                <c:formatCode>General</c:formatCode>
                <c:ptCount val="50"/>
                <c:pt idx="0">
                  <c:v>725</c:v>
                </c:pt>
                <c:pt idx="1">
                  <c:v>677</c:v>
                </c:pt>
                <c:pt idx="2">
                  <c:v>795</c:v>
                </c:pt>
                <c:pt idx="3">
                  <c:v>733</c:v>
                </c:pt>
                <c:pt idx="4">
                  <c:v>660</c:v>
                </c:pt>
                <c:pt idx="5">
                  <c:v>700</c:v>
                </c:pt>
                <c:pt idx="6">
                  <c:v>774</c:v>
                </c:pt>
                <c:pt idx="7">
                  <c:v>802</c:v>
                </c:pt>
                <c:pt idx="8">
                  <c:v>811</c:v>
                </c:pt>
                <c:pt idx="9">
                  <c:v>642</c:v>
                </c:pt>
                <c:pt idx="10">
                  <c:v>688</c:v>
                </c:pt>
                <c:pt idx="11">
                  <c:v>649</c:v>
                </c:pt>
                <c:pt idx="12">
                  <c:v>695</c:v>
                </c:pt>
                <c:pt idx="13">
                  <c:v>701</c:v>
                </c:pt>
                <c:pt idx="14">
                  <c:v>677</c:v>
                </c:pt>
                <c:pt idx="15">
                  <c:v>699</c:v>
                </c:pt>
                <c:pt idx="16">
                  <c:v>703</c:v>
                </c:pt>
                <c:pt idx="17">
                  <c:v>695</c:v>
                </c:pt>
                <c:pt idx="18">
                  <c:v>774</c:v>
                </c:pt>
                <c:pt idx="19">
                  <c:v>802</c:v>
                </c:pt>
                <c:pt idx="20">
                  <c:v>801</c:v>
                </c:pt>
                <c:pt idx="21">
                  <c:v>702</c:v>
                </c:pt>
                <c:pt idx="22">
                  <c:v>733</c:v>
                </c:pt>
                <c:pt idx="23">
                  <c:v>573</c:v>
                </c:pt>
                <c:pt idx="24">
                  <c:v>625</c:v>
                </c:pt>
                <c:pt idx="25">
                  <c:v>527</c:v>
                </c:pt>
                <c:pt idx="26">
                  <c:v>620</c:v>
                </c:pt>
                <c:pt idx="27">
                  <c:v>591</c:v>
                </c:pt>
                <c:pt idx="28">
                  <c:v>500</c:v>
                </c:pt>
                <c:pt idx="29">
                  <c:v>565</c:v>
                </c:pt>
                <c:pt idx="30">
                  <c:v>620</c:v>
                </c:pt>
                <c:pt idx="31">
                  <c:v>640</c:v>
                </c:pt>
                <c:pt idx="32">
                  <c:v>523</c:v>
                </c:pt>
                <c:pt idx="33">
                  <c:v>763</c:v>
                </c:pt>
                <c:pt idx="34">
                  <c:v>555</c:v>
                </c:pt>
                <c:pt idx="35">
                  <c:v>617</c:v>
                </c:pt>
                <c:pt idx="36">
                  <c:v>635</c:v>
                </c:pt>
                <c:pt idx="37">
                  <c:v>507</c:v>
                </c:pt>
                <c:pt idx="38">
                  <c:v>485</c:v>
                </c:pt>
                <c:pt idx="39">
                  <c:v>582</c:v>
                </c:pt>
                <c:pt idx="40">
                  <c:v>585</c:v>
                </c:pt>
                <c:pt idx="41">
                  <c:v>620</c:v>
                </c:pt>
                <c:pt idx="42">
                  <c:v>640</c:v>
                </c:pt>
                <c:pt idx="43">
                  <c:v>536</c:v>
                </c:pt>
                <c:pt idx="44">
                  <c:v>760</c:v>
                </c:pt>
                <c:pt idx="45">
                  <c:v>567</c:v>
                </c:pt>
                <c:pt idx="46">
                  <c:v>600</c:v>
                </c:pt>
                <c:pt idx="47">
                  <c:v>636</c:v>
                </c:pt>
                <c:pt idx="48">
                  <c:v>509</c:v>
                </c:pt>
                <c:pt idx="49">
                  <c:v>595</c:v>
                </c:pt>
              </c:numCache>
            </c:numRef>
          </c:xVal>
          <c:yVal>
            <c:numRef>
              <c:f>'Credit Decisions'!$J$4:$J$53</c:f>
              <c:numCache>
                <c:formatCode>General</c:formatCode>
                <c:ptCount val="50"/>
                <c:pt idx="23">
                  <c:v>9</c:v>
                </c:pt>
                <c:pt idx="24">
                  <c:v>15</c:v>
                </c:pt>
                <c:pt idx="25">
                  <c:v>12</c:v>
                </c:pt>
                <c:pt idx="26">
                  <c:v>5</c:v>
                </c:pt>
                <c:pt idx="27">
                  <c:v>17</c:v>
                </c:pt>
                <c:pt idx="28">
                  <c:v>16</c:v>
                </c:pt>
                <c:pt idx="29">
                  <c:v>6</c:v>
                </c:pt>
                <c:pt idx="30">
                  <c:v>3</c:v>
                </c:pt>
                <c:pt idx="31">
                  <c:v>7</c:v>
                </c:pt>
                <c:pt idx="32">
                  <c:v>14</c:v>
                </c:pt>
                <c:pt idx="33">
                  <c:v>2</c:v>
                </c:pt>
                <c:pt idx="34">
                  <c:v>4</c:v>
                </c:pt>
                <c:pt idx="35">
                  <c:v>9</c:v>
                </c:pt>
                <c:pt idx="36">
                  <c:v>7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18</c:v>
                </c:pt>
                <c:pt idx="41">
                  <c:v>8</c:v>
                </c:pt>
                <c:pt idx="42">
                  <c:v>7</c:v>
                </c:pt>
                <c:pt idx="43">
                  <c:v>14</c:v>
                </c:pt>
                <c:pt idx="44">
                  <c:v>2</c:v>
                </c:pt>
                <c:pt idx="45">
                  <c:v>4</c:v>
                </c:pt>
                <c:pt idx="46">
                  <c:v>10</c:v>
                </c:pt>
                <c:pt idx="47">
                  <c:v>8</c:v>
                </c:pt>
                <c:pt idx="48">
                  <c:v>3</c:v>
                </c:pt>
                <c:pt idx="49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660032"/>
        <c:axId val="449481728"/>
      </c:scatterChart>
      <c:valAx>
        <c:axId val="449660032"/>
        <c:scaling>
          <c:orientation val="minMax"/>
          <c:max val="850"/>
          <c:min val="4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Credit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481728"/>
        <c:crosses val="autoZero"/>
        <c:crossBetween val="midCat"/>
      </c:valAx>
      <c:valAx>
        <c:axId val="449481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Years of Credit History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660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904286964129489"/>
          <c:y val="0.10609762321376495"/>
          <c:w val="6.9973390986196579E-2"/>
          <c:h val="0.10873363778985493"/>
        </c:manualLayout>
      </c:layout>
      <c:overlay val="0"/>
      <c:spPr>
        <a:solidFill>
          <a:schemeClr val="accent5">
            <a:lumMod val="20000"/>
            <a:lumOff val="80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85327</xdr:colOff>
      <xdr:row>2</xdr:row>
      <xdr:rowOff>52189</xdr:rowOff>
    </xdr:from>
    <xdr:to>
      <xdr:col>19</xdr:col>
      <xdr:colOff>307579</xdr:colOff>
      <xdr:row>28</xdr:row>
      <xdr:rowOff>148828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rag/Desktop/h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s"/>
      <sheetName val="Chart1"/>
      <sheetName val="Sheet1"/>
      <sheetName val="ACF_Output1"/>
      <sheetName val="PACF_Output1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96" zoomScaleNormal="96" zoomScalePageLayoutView="150" workbookViewId="0">
      <selection activeCell="J5" sqref="J5"/>
    </sheetView>
  </sheetViews>
  <sheetFormatPr defaultColWidth="8.85546875" defaultRowHeight="12.75" x14ac:dyDescent="0.2"/>
  <cols>
    <col min="1" max="1" width="6.28515625" style="6" bestFit="1" customWidth="1"/>
    <col min="2" max="2" width="15.28515625" style="9" customWidth="1"/>
    <col min="3" max="3" width="12.85546875" style="5" bestFit="1" customWidth="1"/>
    <col min="4" max="4" width="22.28515625" style="5" bestFit="1" customWidth="1"/>
    <col min="5" max="5" width="19" style="5" bestFit="1" customWidth="1"/>
    <col min="6" max="6" width="20.85546875" style="5" bestFit="1" customWidth="1"/>
    <col min="7" max="7" width="9.140625" style="5" bestFit="1" customWidth="1"/>
    <col min="8" max="8" width="8.7109375" style="6" bestFit="1" customWidth="1"/>
    <col min="9" max="16384" width="8.85546875" style="6"/>
  </cols>
  <sheetData>
    <row r="1" spans="1:10" x14ac:dyDescent="0.2">
      <c r="B1" s="4" t="s">
        <v>6</v>
      </c>
    </row>
    <row r="2" spans="1:10" x14ac:dyDescent="0.2">
      <c r="B2" s="5"/>
    </row>
    <row r="3" spans="1:10" x14ac:dyDescent="0.2">
      <c r="A3" s="200" t="s">
        <v>192</v>
      </c>
      <c r="B3" s="1" t="s">
        <v>1</v>
      </c>
      <c r="C3" s="1" t="s">
        <v>5</v>
      </c>
      <c r="D3" s="1" t="s">
        <v>2</v>
      </c>
      <c r="E3" s="2" t="s">
        <v>3</v>
      </c>
      <c r="F3" s="3" t="s">
        <v>4</v>
      </c>
      <c r="G3" s="1" t="s">
        <v>190</v>
      </c>
      <c r="H3" s="202" t="s">
        <v>0</v>
      </c>
      <c r="I3" s="200" t="s">
        <v>31</v>
      </c>
      <c r="J3" s="200" t="s">
        <v>120</v>
      </c>
    </row>
    <row r="4" spans="1:10" x14ac:dyDescent="0.2">
      <c r="A4" s="201">
        <v>1</v>
      </c>
      <c r="B4" s="5">
        <v>1</v>
      </c>
      <c r="C4" s="5">
        <v>725</v>
      </c>
      <c r="D4" s="5">
        <v>20</v>
      </c>
      <c r="E4" s="7">
        <v>11320</v>
      </c>
      <c r="F4" s="8">
        <v>0.25</v>
      </c>
      <c r="G4" s="5">
        <v>1</v>
      </c>
      <c r="H4" s="200" t="s">
        <v>190</v>
      </c>
      <c r="I4" s="201">
        <v>20</v>
      </c>
      <c r="J4" s="200"/>
    </row>
    <row r="5" spans="1:10" x14ac:dyDescent="0.2">
      <c r="A5" s="201">
        <v>3</v>
      </c>
      <c r="B5" s="5">
        <v>1</v>
      </c>
      <c r="C5" s="5">
        <v>677</v>
      </c>
      <c r="D5" s="5">
        <v>11</v>
      </c>
      <c r="E5" s="7">
        <v>20000</v>
      </c>
      <c r="F5" s="8">
        <v>0.55000000000000004</v>
      </c>
      <c r="G5" s="5">
        <v>1</v>
      </c>
      <c r="H5" s="200" t="s">
        <v>190</v>
      </c>
      <c r="I5" s="201">
        <v>11</v>
      </c>
      <c r="J5" s="200"/>
    </row>
    <row r="6" spans="1:10" x14ac:dyDescent="0.2">
      <c r="A6" s="201">
        <v>6</v>
      </c>
      <c r="B6" s="5">
        <v>1</v>
      </c>
      <c r="C6" s="5">
        <v>795</v>
      </c>
      <c r="D6" s="5">
        <v>22</v>
      </c>
      <c r="E6" s="7">
        <v>9000</v>
      </c>
      <c r="F6" s="8">
        <v>0.12</v>
      </c>
      <c r="G6" s="5">
        <v>1</v>
      </c>
      <c r="H6" s="200" t="s">
        <v>190</v>
      </c>
      <c r="I6" s="201">
        <v>22</v>
      </c>
      <c r="J6" s="200"/>
    </row>
    <row r="7" spans="1:10" x14ac:dyDescent="0.2">
      <c r="A7" s="201">
        <v>7</v>
      </c>
      <c r="B7" s="5">
        <v>0</v>
      </c>
      <c r="C7" s="5">
        <v>733</v>
      </c>
      <c r="D7" s="5">
        <v>7</v>
      </c>
      <c r="E7" s="7">
        <v>35200</v>
      </c>
      <c r="F7" s="8">
        <v>0.2</v>
      </c>
      <c r="G7" s="5">
        <v>1</v>
      </c>
      <c r="H7" s="200" t="s">
        <v>190</v>
      </c>
      <c r="I7" s="201">
        <v>7</v>
      </c>
      <c r="J7" s="200"/>
    </row>
    <row r="8" spans="1:10" x14ac:dyDescent="0.2">
      <c r="A8" s="201">
        <v>10</v>
      </c>
      <c r="B8" s="5">
        <v>1</v>
      </c>
      <c r="C8" s="5">
        <v>660</v>
      </c>
      <c r="D8" s="5">
        <v>24</v>
      </c>
      <c r="E8" s="7">
        <v>9200</v>
      </c>
      <c r="F8" s="8">
        <v>0.35</v>
      </c>
      <c r="G8" s="5">
        <v>1</v>
      </c>
      <c r="H8" s="200" t="s">
        <v>190</v>
      </c>
      <c r="I8" s="201">
        <v>24</v>
      </c>
      <c r="J8" s="200"/>
    </row>
    <row r="9" spans="1:10" x14ac:dyDescent="0.2">
      <c r="A9" s="201">
        <v>11</v>
      </c>
      <c r="B9" s="5">
        <v>1</v>
      </c>
      <c r="C9" s="5">
        <v>700</v>
      </c>
      <c r="D9" s="5">
        <v>19</v>
      </c>
      <c r="E9" s="7">
        <v>22000</v>
      </c>
      <c r="F9" s="8">
        <v>0.18</v>
      </c>
      <c r="G9" s="5">
        <v>1</v>
      </c>
      <c r="H9" s="200" t="s">
        <v>190</v>
      </c>
      <c r="I9" s="201">
        <v>19</v>
      </c>
      <c r="J9" s="200"/>
    </row>
    <row r="10" spans="1:10" x14ac:dyDescent="0.2">
      <c r="A10" s="201">
        <v>15</v>
      </c>
      <c r="B10" s="5">
        <v>1</v>
      </c>
      <c r="C10" s="5">
        <v>774</v>
      </c>
      <c r="D10" s="5">
        <v>13</v>
      </c>
      <c r="E10" s="7">
        <v>6100</v>
      </c>
      <c r="F10" s="8">
        <v>7.0000000000000007E-2</v>
      </c>
      <c r="G10" s="5">
        <v>1</v>
      </c>
      <c r="H10" s="200" t="s">
        <v>190</v>
      </c>
      <c r="I10" s="201">
        <v>13</v>
      </c>
      <c r="J10" s="200"/>
    </row>
    <row r="11" spans="1:10" x14ac:dyDescent="0.2">
      <c r="A11" s="201">
        <v>16</v>
      </c>
      <c r="B11" s="5">
        <v>1</v>
      </c>
      <c r="C11" s="5">
        <v>802</v>
      </c>
      <c r="D11" s="5">
        <v>10</v>
      </c>
      <c r="E11" s="7">
        <v>10500</v>
      </c>
      <c r="F11" s="8">
        <v>0.05</v>
      </c>
      <c r="G11" s="5">
        <v>1</v>
      </c>
      <c r="H11" s="200" t="s">
        <v>190</v>
      </c>
      <c r="I11" s="201">
        <v>10</v>
      </c>
      <c r="J11" s="200"/>
    </row>
    <row r="12" spans="1:10" x14ac:dyDescent="0.2">
      <c r="A12" s="201">
        <v>19</v>
      </c>
      <c r="B12" s="5">
        <v>1</v>
      </c>
      <c r="C12" s="5">
        <v>811</v>
      </c>
      <c r="D12" s="5">
        <v>20</v>
      </c>
      <c r="E12" s="7">
        <v>13400</v>
      </c>
      <c r="F12" s="8">
        <v>0.03</v>
      </c>
      <c r="G12" s="5">
        <v>1</v>
      </c>
      <c r="H12" s="200" t="s">
        <v>190</v>
      </c>
      <c r="I12" s="201">
        <v>20</v>
      </c>
      <c r="J12" s="200"/>
    </row>
    <row r="13" spans="1:10" x14ac:dyDescent="0.2">
      <c r="A13" s="201">
        <v>23</v>
      </c>
      <c r="B13" s="5">
        <v>1</v>
      </c>
      <c r="C13" s="5">
        <v>642</v>
      </c>
      <c r="D13" s="5">
        <v>13</v>
      </c>
      <c r="E13" s="7">
        <v>16000</v>
      </c>
      <c r="F13" s="8">
        <v>0.25</v>
      </c>
      <c r="G13" s="5">
        <v>1</v>
      </c>
      <c r="H13" s="200" t="s">
        <v>190</v>
      </c>
      <c r="I13" s="201">
        <v>13</v>
      </c>
      <c r="J13" s="200"/>
    </row>
    <row r="14" spans="1:10" x14ac:dyDescent="0.2">
      <c r="A14" s="201">
        <v>24</v>
      </c>
      <c r="B14" s="5">
        <v>0</v>
      </c>
      <c r="C14" s="5">
        <v>688</v>
      </c>
      <c r="D14" s="5">
        <v>3</v>
      </c>
      <c r="E14" s="7">
        <v>3300</v>
      </c>
      <c r="F14" s="8">
        <v>0.11</v>
      </c>
      <c r="G14" s="5">
        <v>1</v>
      </c>
      <c r="H14" s="200" t="s">
        <v>190</v>
      </c>
      <c r="I14" s="201">
        <v>3</v>
      </c>
      <c r="J14" s="200"/>
    </row>
    <row r="15" spans="1:10" x14ac:dyDescent="0.2">
      <c r="A15" s="201">
        <v>25</v>
      </c>
      <c r="B15" s="5">
        <v>1</v>
      </c>
      <c r="C15" s="5">
        <v>649</v>
      </c>
      <c r="D15" s="5">
        <v>12</v>
      </c>
      <c r="E15" s="7">
        <v>7500</v>
      </c>
      <c r="F15" s="8">
        <v>0.05</v>
      </c>
      <c r="G15" s="5">
        <v>1</v>
      </c>
      <c r="H15" s="200" t="s">
        <v>190</v>
      </c>
      <c r="I15" s="201">
        <v>12</v>
      </c>
      <c r="J15" s="200"/>
    </row>
    <row r="16" spans="1:10" x14ac:dyDescent="0.2">
      <c r="A16" s="201">
        <v>26</v>
      </c>
      <c r="B16" s="5">
        <v>1</v>
      </c>
      <c r="C16" s="5">
        <v>695</v>
      </c>
      <c r="D16" s="5">
        <v>15</v>
      </c>
      <c r="E16" s="7">
        <v>20300</v>
      </c>
      <c r="F16" s="8">
        <v>0.22</v>
      </c>
      <c r="G16" s="5">
        <v>1</v>
      </c>
      <c r="H16" s="200" t="s">
        <v>190</v>
      </c>
      <c r="I16" s="201">
        <v>15</v>
      </c>
      <c r="J16" s="200"/>
    </row>
    <row r="17" spans="1:10" x14ac:dyDescent="0.2">
      <c r="A17" s="201">
        <v>27</v>
      </c>
      <c r="B17" s="5">
        <v>1</v>
      </c>
      <c r="C17" s="5">
        <v>701</v>
      </c>
      <c r="D17" s="5">
        <v>9</v>
      </c>
      <c r="E17" s="7">
        <v>11700</v>
      </c>
      <c r="F17" s="8">
        <v>0.15</v>
      </c>
      <c r="G17" s="5">
        <v>1</v>
      </c>
      <c r="H17" s="200" t="s">
        <v>190</v>
      </c>
      <c r="I17" s="201">
        <v>9</v>
      </c>
      <c r="J17" s="200"/>
    </row>
    <row r="18" spans="1:10" x14ac:dyDescent="0.2">
      <c r="A18" s="201">
        <v>30</v>
      </c>
      <c r="B18" s="5">
        <v>1</v>
      </c>
      <c r="C18" s="5">
        <v>677</v>
      </c>
      <c r="D18" s="5">
        <v>12</v>
      </c>
      <c r="E18" s="7">
        <v>7600</v>
      </c>
      <c r="F18" s="8">
        <v>0.09</v>
      </c>
      <c r="G18" s="5">
        <v>1</v>
      </c>
      <c r="H18" s="200" t="s">
        <v>190</v>
      </c>
      <c r="I18" s="201">
        <v>12</v>
      </c>
      <c r="J18" s="200"/>
    </row>
    <row r="19" spans="1:10" x14ac:dyDescent="0.2">
      <c r="A19" s="201">
        <v>33</v>
      </c>
      <c r="B19" s="5">
        <v>1</v>
      </c>
      <c r="C19" s="5">
        <v>699</v>
      </c>
      <c r="D19" s="5">
        <v>17</v>
      </c>
      <c r="E19" s="7">
        <v>12800</v>
      </c>
      <c r="F19" s="8">
        <v>0.27</v>
      </c>
      <c r="G19" s="5">
        <v>1</v>
      </c>
      <c r="H19" s="200" t="s">
        <v>190</v>
      </c>
      <c r="I19" s="201">
        <v>17</v>
      </c>
      <c r="J19" s="200"/>
    </row>
    <row r="20" spans="1:10" x14ac:dyDescent="0.2">
      <c r="A20" s="201">
        <v>34</v>
      </c>
      <c r="B20" s="5">
        <v>1</v>
      </c>
      <c r="C20" s="5">
        <v>703</v>
      </c>
      <c r="D20" s="5">
        <v>22</v>
      </c>
      <c r="E20" s="7">
        <v>10000</v>
      </c>
      <c r="F20" s="8">
        <v>0.2</v>
      </c>
      <c r="G20" s="5">
        <v>1</v>
      </c>
      <c r="H20" s="200" t="s">
        <v>190</v>
      </c>
      <c r="I20" s="201">
        <v>22</v>
      </c>
      <c r="J20" s="200"/>
    </row>
    <row r="21" spans="1:10" x14ac:dyDescent="0.2">
      <c r="A21" s="201">
        <v>37</v>
      </c>
      <c r="B21" s="5">
        <v>1</v>
      </c>
      <c r="C21" s="5">
        <v>695</v>
      </c>
      <c r="D21" s="5">
        <v>16</v>
      </c>
      <c r="E21" s="7">
        <v>9700</v>
      </c>
      <c r="F21" s="8">
        <v>0.11</v>
      </c>
      <c r="G21" s="5">
        <v>1</v>
      </c>
      <c r="H21" s="200" t="s">
        <v>190</v>
      </c>
      <c r="I21" s="201">
        <v>16</v>
      </c>
      <c r="J21" s="200"/>
    </row>
    <row r="22" spans="1:10" x14ac:dyDescent="0.2">
      <c r="A22" s="201">
        <v>38</v>
      </c>
      <c r="B22" s="5">
        <v>1</v>
      </c>
      <c r="C22" s="5">
        <v>774</v>
      </c>
      <c r="D22" s="5">
        <v>13</v>
      </c>
      <c r="E22" s="7">
        <v>6100</v>
      </c>
      <c r="F22" s="8">
        <v>7.0000000000000007E-2</v>
      </c>
      <c r="G22" s="5">
        <v>1</v>
      </c>
      <c r="H22" s="200" t="s">
        <v>190</v>
      </c>
      <c r="I22" s="201">
        <v>13</v>
      </c>
      <c r="J22" s="200"/>
    </row>
    <row r="23" spans="1:10" x14ac:dyDescent="0.2">
      <c r="A23" s="201">
        <v>39</v>
      </c>
      <c r="B23" s="5">
        <v>1</v>
      </c>
      <c r="C23" s="5">
        <v>802</v>
      </c>
      <c r="D23" s="5">
        <v>10</v>
      </c>
      <c r="E23" s="7">
        <v>10500</v>
      </c>
      <c r="F23" s="8">
        <v>0.05</v>
      </c>
      <c r="G23" s="5">
        <v>1</v>
      </c>
      <c r="H23" s="200" t="s">
        <v>190</v>
      </c>
      <c r="I23" s="201">
        <v>10</v>
      </c>
      <c r="J23" s="200"/>
    </row>
    <row r="24" spans="1:10" x14ac:dyDescent="0.2">
      <c r="A24" s="201">
        <v>42</v>
      </c>
      <c r="B24" s="5">
        <v>1</v>
      </c>
      <c r="C24" s="5">
        <v>801</v>
      </c>
      <c r="D24" s="5">
        <v>20</v>
      </c>
      <c r="E24" s="7">
        <v>13400</v>
      </c>
      <c r="F24" s="8">
        <v>0.03</v>
      </c>
      <c r="G24" s="5">
        <v>1</v>
      </c>
      <c r="H24" s="200" t="s">
        <v>190</v>
      </c>
      <c r="I24" s="201">
        <v>20</v>
      </c>
      <c r="J24" s="200"/>
    </row>
    <row r="25" spans="1:10" x14ac:dyDescent="0.2">
      <c r="A25" s="201">
        <v>46</v>
      </c>
      <c r="B25" s="5">
        <v>1</v>
      </c>
      <c r="C25" s="5">
        <v>702</v>
      </c>
      <c r="D25" s="5">
        <v>11</v>
      </c>
      <c r="E25" s="7">
        <v>11700</v>
      </c>
      <c r="F25" s="8">
        <v>0.15</v>
      </c>
      <c r="G25" s="5">
        <v>1</v>
      </c>
      <c r="H25" s="200" t="s">
        <v>190</v>
      </c>
      <c r="I25" s="201">
        <v>11</v>
      </c>
      <c r="J25" s="200"/>
    </row>
    <row r="26" spans="1:10" x14ac:dyDescent="0.2">
      <c r="A26" s="201">
        <v>50</v>
      </c>
      <c r="B26" s="5">
        <v>1</v>
      </c>
      <c r="C26" s="5">
        <v>733</v>
      </c>
      <c r="D26" s="5">
        <v>15</v>
      </c>
      <c r="E26" s="7">
        <v>13000</v>
      </c>
      <c r="F26" s="8">
        <v>0.24</v>
      </c>
      <c r="G26" s="5">
        <v>1</v>
      </c>
      <c r="H26" s="200" t="s">
        <v>190</v>
      </c>
      <c r="I26" s="201">
        <v>15</v>
      </c>
      <c r="J26" s="200"/>
    </row>
    <row r="27" spans="1:10" x14ac:dyDescent="0.2">
      <c r="A27" s="201">
        <v>2</v>
      </c>
      <c r="B27" s="5">
        <v>1</v>
      </c>
      <c r="C27" s="5">
        <v>573</v>
      </c>
      <c r="D27" s="5">
        <v>9</v>
      </c>
      <c r="E27" s="7">
        <v>7200</v>
      </c>
      <c r="F27" s="8">
        <v>0.7</v>
      </c>
      <c r="G27" s="5">
        <v>0</v>
      </c>
      <c r="H27" s="200" t="s">
        <v>191</v>
      </c>
      <c r="I27" s="200"/>
      <c r="J27" s="201">
        <v>9</v>
      </c>
    </row>
    <row r="28" spans="1:10" x14ac:dyDescent="0.2">
      <c r="A28" s="201">
        <v>4</v>
      </c>
      <c r="B28" s="5">
        <v>0</v>
      </c>
      <c r="C28" s="5">
        <v>625</v>
      </c>
      <c r="D28" s="5">
        <v>15</v>
      </c>
      <c r="E28" s="7">
        <v>12800</v>
      </c>
      <c r="F28" s="8">
        <v>0.65</v>
      </c>
      <c r="G28" s="5">
        <v>0</v>
      </c>
      <c r="H28" s="200" t="s">
        <v>191</v>
      </c>
      <c r="I28" s="200"/>
      <c r="J28" s="201">
        <v>15</v>
      </c>
    </row>
    <row r="29" spans="1:10" x14ac:dyDescent="0.2">
      <c r="A29" s="201">
        <v>5</v>
      </c>
      <c r="B29" s="5">
        <v>0</v>
      </c>
      <c r="C29" s="5">
        <v>527</v>
      </c>
      <c r="D29" s="5">
        <v>12</v>
      </c>
      <c r="E29" s="7">
        <v>5700</v>
      </c>
      <c r="F29" s="8">
        <v>0.75</v>
      </c>
      <c r="G29" s="5">
        <v>0</v>
      </c>
      <c r="H29" s="200" t="s">
        <v>191</v>
      </c>
      <c r="I29" s="200"/>
      <c r="J29" s="201">
        <v>12</v>
      </c>
    </row>
    <row r="30" spans="1:10" x14ac:dyDescent="0.2">
      <c r="A30" s="201">
        <v>8</v>
      </c>
      <c r="B30" s="5">
        <v>0</v>
      </c>
      <c r="C30" s="5">
        <v>620</v>
      </c>
      <c r="D30" s="5">
        <v>5</v>
      </c>
      <c r="E30" s="7">
        <v>22800</v>
      </c>
      <c r="F30" s="8">
        <v>0.62</v>
      </c>
      <c r="G30" s="5">
        <v>0</v>
      </c>
      <c r="H30" s="200" t="s">
        <v>191</v>
      </c>
      <c r="I30" s="200"/>
      <c r="J30" s="201">
        <v>5</v>
      </c>
    </row>
    <row r="31" spans="1:10" x14ac:dyDescent="0.2">
      <c r="A31" s="201">
        <v>9</v>
      </c>
      <c r="B31" s="5">
        <v>1</v>
      </c>
      <c r="C31" s="5">
        <v>591</v>
      </c>
      <c r="D31" s="5">
        <v>17</v>
      </c>
      <c r="E31" s="7">
        <v>16500</v>
      </c>
      <c r="F31" s="8">
        <v>0.5</v>
      </c>
      <c r="G31" s="5">
        <v>0</v>
      </c>
      <c r="H31" s="200" t="s">
        <v>191</v>
      </c>
      <c r="I31" s="200"/>
      <c r="J31" s="201">
        <v>17</v>
      </c>
    </row>
    <row r="32" spans="1:10" x14ac:dyDescent="0.2">
      <c r="A32" s="201">
        <v>12</v>
      </c>
      <c r="B32" s="5">
        <v>1</v>
      </c>
      <c r="C32" s="5">
        <v>500</v>
      </c>
      <c r="D32" s="5">
        <v>16</v>
      </c>
      <c r="E32" s="7">
        <v>12500</v>
      </c>
      <c r="F32" s="8">
        <v>0.83</v>
      </c>
      <c r="G32" s="5">
        <v>0</v>
      </c>
      <c r="H32" s="200" t="s">
        <v>191</v>
      </c>
      <c r="I32" s="200"/>
      <c r="J32" s="201">
        <v>16</v>
      </c>
    </row>
    <row r="33" spans="1:10" x14ac:dyDescent="0.2">
      <c r="A33" s="201">
        <v>13</v>
      </c>
      <c r="B33" s="5">
        <v>1</v>
      </c>
      <c r="C33" s="5">
        <v>565</v>
      </c>
      <c r="D33" s="5">
        <v>6</v>
      </c>
      <c r="E33" s="7">
        <v>7700</v>
      </c>
      <c r="F33" s="8">
        <v>0.7</v>
      </c>
      <c r="G33" s="5">
        <v>0</v>
      </c>
      <c r="H33" s="200" t="s">
        <v>191</v>
      </c>
      <c r="I33" s="200"/>
      <c r="J33" s="201">
        <v>6</v>
      </c>
    </row>
    <row r="34" spans="1:10" x14ac:dyDescent="0.2">
      <c r="A34" s="201">
        <v>14</v>
      </c>
      <c r="B34" s="5">
        <v>0</v>
      </c>
      <c r="C34" s="5">
        <v>620</v>
      </c>
      <c r="D34" s="5">
        <v>3</v>
      </c>
      <c r="E34" s="7">
        <v>37400</v>
      </c>
      <c r="F34" s="8">
        <v>0.87</v>
      </c>
      <c r="G34" s="5">
        <v>0</v>
      </c>
      <c r="H34" s="200" t="s">
        <v>191</v>
      </c>
      <c r="I34" s="200"/>
      <c r="J34" s="201">
        <v>3</v>
      </c>
    </row>
    <row r="35" spans="1:10" x14ac:dyDescent="0.2">
      <c r="A35" s="201">
        <v>17</v>
      </c>
      <c r="B35" s="5">
        <v>0</v>
      </c>
      <c r="C35" s="5">
        <v>640</v>
      </c>
      <c r="D35" s="5">
        <v>7</v>
      </c>
      <c r="E35" s="7">
        <v>17300</v>
      </c>
      <c r="F35" s="8">
        <v>0.59</v>
      </c>
      <c r="G35" s="5">
        <v>0</v>
      </c>
      <c r="H35" s="200" t="s">
        <v>191</v>
      </c>
      <c r="I35" s="200"/>
      <c r="J35" s="201">
        <v>7</v>
      </c>
    </row>
    <row r="36" spans="1:10" x14ac:dyDescent="0.2">
      <c r="A36" s="201">
        <v>18</v>
      </c>
      <c r="B36" s="5">
        <v>0</v>
      </c>
      <c r="C36" s="5">
        <v>523</v>
      </c>
      <c r="D36" s="5">
        <v>14</v>
      </c>
      <c r="E36" s="7">
        <v>27000</v>
      </c>
      <c r="F36" s="8">
        <v>0.79</v>
      </c>
      <c r="G36" s="5">
        <v>0</v>
      </c>
      <c r="H36" s="200" t="s">
        <v>191</v>
      </c>
      <c r="I36" s="200"/>
      <c r="J36" s="201">
        <v>14</v>
      </c>
    </row>
    <row r="37" spans="1:10" x14ac:dyDescent="0.2">
      <c r="A37" s="201">
        <v>20</v>
      </c>
      <c r="B37" s="5">
        <v>0</v>
      </c>
      <c r="C37" s="5">
        <v>763</v>
      </c>
      <c r="D37" s="5">
        <v>2</v>
      </c>
      <c r="E37" s="7">
        <v>11200</v>
      </c>
      <c r="F37" s="8">
        <v>0.7</v>
      </c>
      <c r="G37" s="5">
        <v>0</v>
      </c>
      <c r="H37" s="200" t="s">
        <v>191</v>
      </c>
      <c r="I37" s="200"/>
      <c r="J37" s="201">
        <v>2</v>
      </c>
    </row>
    <row r="38" spans="1:10" x14ac:dyDescent="0.2">
      <c r="A38" s="201">
        <v>21</v>
      </c>
      <c r="B38" s="5">
        <v>0</v>
      </c>
      <c r="C38" s="5">
        <v>555</v>
      </c>
      <c r="D38" s="5">
        <v>4</v>
      </c>
      <c r="E38" s="7">
        <v>2500</v>
      </c>
      <c r="F38" s="8">
        <v>1</v>
      </c>
      <c r="G38" s="5">
        <v>0</v>
      </c>
      <c r="H38" s="200" t="s">
        <v>191</v>
      </c>
      <c r="I38" s="200"/>
      <c r="J38" s="201">
        <v>4</v>
      </c>
    </row>
    <row r="39" spans="1:10" x14ac:dyDescent="0.2">
      <c r="A39" s="201">
        <v>22</v>
      </c>
      <c r="B39" s="5">
        <v>0</v>
      </c>
      <c r="C39" s="5">
        <v>617</v>
      </c>
      <c r="D39" s="5">
        <v>9</v>
      </c>
      <c r="E39" s="7">
        <v>8400</v>
      </c>
      <c r="F39" s="8">
        <v>0.34</v>
      </c>
      <c r="G39" s="5">
        <v>0</v>
      </c>
      <c r="H39" s="200" t="s">
        <v>191</v>
      </c>
      <c r="I39" s="200"/>
      <c r="J39" s="201">
        <v>9</v>
      </c>
    </row>
    <row r="40" spans="1:10" x14ac:dyDescent="0.2">
      <c r="A40" s="201">
        <v>28</v>
      </c>
      <c r="B40" s="5">
        <v>0</v>
      </c>
      <c r="C40" s="5">
        <v>635</v>
      </c>
      <c r="D40" s="5">
        <v>7</v>
      </c>
      <c r="E40" s="7">
        <v>29100</v>
      </c>
      <c r="F40" s="8">
        <v>0.85</v>
      </c>
      <c r="G40" s="5">
        <v>0</v>
      </c>
      <c r="H40" s="200" t="s">
        <v>191</v>
      </c>
      <c r="I40" s="200"/>
      <c r="J40" s="201">
        <v>7</v>
      </c>
    </row>
    <row r="41" spans="1:10" x14ac:dyDescent="0.2">
      <c r="A41" s="201">
        <v>29</v>
      </c>
      <c r="B41" s="5">
        <v>0</v>
      </c>
      <c r="C41" s="5">
        <v>507</v>
      </c>
      <c r="D41" s="5">
        <v>2</v>
      </c>
      <c r="E41" s="7">
        <v>2000</v>
      </c>
      <c r="F41" s="8">
        <v>1</v>
      </c>
      <c r="G41" s="5">
        <v>0</v>
      </c>
      <c r="H41" s="200" t="s">
        <v>191</v>
      </c>
      <c r="I41" s="200"/>
      <c r="J41" s="201">
        <v>2</v>
      </c>
    </row>
    <row r="42" spans="1:10" x14ac:dyDescent="0.2">
      <c r="A42" s="201">
        <v>31</v>
      </c>
      <c r="B42" s="5">
        <v>0</v>
      </c>
      <c r="C42" s="5">
        <v>485</v>
      </c>
      <c r="D42" s="5">
        <v>5</v>
      </c>
      <c r="E42" s="7">
        <v>1000</v>
      </c>
      <c r="F42" s="8">
        <v>0.8</v>
      </c>
      <c r="G42" s="5">
        <v>0</v>
      </c>
      <c r="H42" s="200" t="s">
        <v>191</v>
      </c>
      <c r="I42" s="200"/>
      <c r="J42" s="201">
        <v>5</v>
      </c>
    </row>
    <row r="43" spans="1:10" x14ac:dyDescent="0.2">
      <c r="A43" s="201">
        <v>32</v>
      </c>
      <c r="B43" s="5">
        <v>0</v>
      </c>
      <c r="C43" s="5">
        <v>582</v>
      </c>
      <c r="D43" s="5">
        <v>3</v>
      </c>
      <c r="E43" s="7">
        <v>8500</v>
      </c>
      <c r="F43" s="8">
        <v>0.65</v>
      </c>
      <c r="G43" s="5">
        <v>0</v>
      </c>
      <c r="H43" s="200" t="s">
        <v>191</v>
      </c>
      <c r="I43" s="200"/>
      <c r="J43" s="201">
        <v>3</v>
      </c>
    </row>
    <row r="44" spans="1:10" x14ac:dyDescent="0.2">
      <c r="A44" s="201">
        <v>35</v>
      </c>
      <c r="B44" s="5">
        <v>0</v>
      </c>
      <c r="C44" s="5">
        <v>585</v>
      </c>
      <c r="D44" s="5">
        <v>18</v>
      </c>
      <c r="E44" s="7">
        <v>31000</v>
      </c>
      <c r="F44" s="8">
        <v>0.78</v>
      </c>
      <c r="G44" s="5">
        <v>0</v>
      </c>
      <c r="H44" s="200" t="s">
        <v>191</v>
      </c>
      <c r="I44" s="200"/>
      <c r="J44" s="201">
        <v>18</v>
      </c>
    </row>
    <row r="45" spans="1:10" x14ac:dyDescent="0.2">
      <c r="A45" s="201">
        <v>36</v>
      </c>
      <c r="B45" s="5">
        <v>1</v>
      </c>
      <c r="C45" s="5">
        <v>620</v>
      </c>
      <c r="D45" s="5">
        <v>8</v>
      </c>
      <c r="E45" s="7">
        <v>16200</v>
      </c>
      <c r="F45" s="8">
        <v>0.55000000000000004</v>
      </c>
      <c r="G45" s="5">
        <v>0</v>
      </c>
      <c r="H45" s="200" t="s">
        <v>191</v>
      </c>
      <c r="I45" s="200"/>
      <c r="J45" s="201">
        <v>8</v>
      </c>
    </row>
    <row r="46" spans="1:10" x14ac:dyDescent="0.2">
      <c r="A46" s="201">
        <v>40</v>
      </c>
      <c r="B46" s="5">
        <v>0</v>
      </c>
      <c r="C46" s="5">
        <v>640</v>
      </c>
      <c r="D46" s="5">
        <v>7</v>
      </c>
      <c r="E46" s="7">
        <v>17300</v>
      </c>
      <c r="F46" s="8">
        <v>0.59</v>
      </c>
      <c r="G46" s="5">
        <v>0</v>
      </c>
      <c r="H46" s="200" t="s">
        <v>191</v>
      </c>
      <c r="I46" s="200"/>
      <c r="J46" s="201">
        <v>7</v>
      </c>
    </row>
    <row r="47" spans="1:10" x14ac:dyDescent="0.2">
      <c r="A47" s="201">
        <v>41</v>
      </c>
      <c r="B47" s="5">
        <v>0</v>
      </c>
      <c r="C47" s="5">
        <v>536</v>
      </c>
      <c r="D47" s="5">
        <v>14</v>
      </c>
      <c r="E47" s="7">
        <v>27000</v>
      </c>
      <c r="F47" s="8">
        <v>0.79</v>
      </c>
      <c r="G47" s="5">
        <v>0</v>
      </c>
      <c r="H47" s="200" t="s">
        <v>191</v>
      </c>
      <c r="I47" s="200"/>
      <c r="J47" s="201">
        <v>14</v>
      </c>
    </row>
    <row r="48" spans="1:10" x14ac:dyDescent="0.2">
      <c r="A48" s="201">
        <v>43</v>
      </c>
      <c r="B48" s="5">
        <v>0</v>
      </c>
      <c r="C48" s="5">
        <v>760</v>
      </c>
      <c r="D48" s="5">
        <v>2</v>
      </c>
      <c r="E48" s="7">
        <v>11200</v>
      </c>
      <c r="F48" s="8">
        <v>0.7</v>
      </c>
      <c r="G48" s="5">
        <v>0</v>
      </c>
      <c r="H48" s="200" t="s">
        <v>191</v>
      </c>
      <c r="I48" s="200"/>
      <c r="J48" s="201">
        <v>2</v>
      </c>
    </row>
    <row r="49" spans="1:10" x14ac:dyDescent="0.2">
      <c r="A49" s="201">
        <v>44</v>
      </c>
      <c r="B49" s="5">
        <v>0</v>
      </c>
      <c r="C49" s="5">
        <v>567</v>
      </c>
      <c r="D49" s="5">
        <v>4</v>
      </c>
      <c r="E49" s="7">
        <v>2200</v>
      </c>
      <c r="F49" s="8">
        <v>0.95</v>
      </c>
      <c r="G49" s="5">
        <v>0</v>
      </c>
      <c r="H49" s="200" t="s">
        <v>191</v>
      </c>
      <c r="I49" s="200"/>
      <c r="J49" s="201">
        <v>4</v>
      </c>
    </row>
    <row r="50" spans="1:10" x14ac:dyDescent="0.2">
      <c r="A50" s="201">
        <v>45</v>
      </c>
      <c r="B50" s="5">
        <v>0</v>
      </c>
      <c r="C50" s="5">
        <v>600</v>
      </c>
      <c r="D50" s="5">
        <v>10</v>
      </c>
      <c r="E50" s="7">
        <v>12050</v>
      </c>
      <c r="F50" s="8">
        <v>0.81</v>
      </c>
      <c r="G50" s="5">
        <v>0</v>
      </c>
      <c r="H50" s="200" t="s">
        <v>191</v>
      </c>
      <c r="I50" s="200"/>
      <c r="J50" s="201">
        <v>10</v>
      </c>
    </row>
    <row r="51" spans="1:10" x14ac:dyDescent="0.2">
      <c r="A51" s="201">
        <v>47</v>
      </c>
      <c r="B51" s="5">
        <v>1</v>
      </c>
      <c r="C51" s="5">
        <v>636</v>
      </c>
      <c r="D51" s="5">
        <v>8</v>
      </c>
      <c r="E51" s="7">
        <v>29100</v>
      </c>
      <c r="F51" s="8">
        <v>0.85</v>
      </c>
      <c r="G51" s="5">
        <v>0</v>
      </c>
      <c r="H51" s="200" t="s">
        <v>191</v>
      </c>
      <c r="I51" s="200"/>
      <c r="J51" s="201">
        <v>8</v>
      </c>
    </row>
    <row r="52" spans="1:10" x14ac:dyDescent="0.2">
      <c r="A52" s="201">
        <v>48</v>
      </c>
      <c r="B52" s="5">
        <v>0</v>
      </c>
      <c r="C52" s="5">
        <v>509</v>
      </c>
      <c r="D52" s="5">
        <v>3</v>
      </c>
      <c r="E52" s="7">
        <v>2000</v>
      </c>
      <c r="F52" s="8">
        <v>1</v>
      </c>
      <c r="G52" s="5">
        <v>0</v>
      </c>
      <c r="H52" s="200" t="s">
        <v>191</v>
      </c>
      <c r="I52" s="200"/>
      <c r="J52" s="201">
        <v>3</v>
      </c>
    </row>
    <row r="53" spans="1:10" x14ac:dyDescent="0.2">
      <c r="A53" s="201">
        <v>49</v>
      </c>
      <c r="B53" s="5">
        <v>0</v>
      </c>
      <c r="C53" s="5">
        <v>595</v>
      </c>
      <c r="D53" s="5">
        <v>18</v>
      </c>
      <c r="E53" s="7">
        <v>29000</v>
      </c>
      <c r="F53" s="8">
        <v>0.78</v>
      </c>
      <c r="G53" s="5">
        <v>0</v>
      </c>
      <c r="H53" s="200" t="s">
        <v>191</v>
      </c>
      <c r="I53" s="200"/>
      <c r="J53" s="201">
        <v>18</v>
      </c>
    </row>
    <row r="54" spans="1:10" x14ac:dyDescent="0.2">
      <c r="B54" s="5"/>
    </row>
    <row r="55" spans="1:10" x14ac:dyDescent="0.2">
      <c r="B55" s="1" t="s">
        <v>1</v>
      </c>
      <c r="C55" s="1" t="s">
        <v>5</v>
      </c>
      <c r="D55" s="1" t="s">
        <v>2</v>
      </c>
      <c r="E55" s="2" t="s">
        <v>3</v>
      </c>
      <c r="F55" s="3" t="s">
        <v>4</v>
      </c>
      <c r="G55" s="1" t="s">
        <v>0</v>
      </c>
    </row>
    <row r="56" spans="1:10" x14ac:dyDescent="0.2">
      <c r="B56" s="5">
        <v>1</v>
      </c>
      <c r="C56" s="5">
        <v>700</v>
      </c>
      <c r="D56" s="5">
        <v>8</v>
      </c>
      <c r="E56" s="111">
        <v>21000</v>
      </c>
      <c r="F56" s="8">
        <v>0.15</v>
      </c>
    </row>
    <row r="57" spans="1:10" x14ac:dyDescent="0.2">
      <c r="B57" s="5">
        <v>0</v>
      </c>
      <c r="C57" s="5">
        <v>520</v>
      </c>
      <c r="D57" s="5">
        <v>1</v>
      </c>
      <c r="E57" s="111">
        <v>4000</v>
      </c>
      <c r="F57" s="8">
        <v>0.9</v>
      </c>
    </row>
    <row r="58" spans="1:10" x14ac:dyDescent="0.2">
      <c r="B58" s="5">
        <v>1</v>
      </c>
      <c r="C58" s="5">
        <v>650</v>
      </c>
      <c r="D58" s="5">
        <v>10</v>
      </c>
      <c r="E58" s="112">
        <v>8500</v>
      </c>
      <c r="F58" s="8">
        <v>0.25</v>
      </c>
    </row>
    <row r="59" spans="1:10" x14ac:dyDescent="0.2">
      <c r="B59" s="5">
        <v>0</v>
      </c>
      <c r="C59" s="5">
        <v>602</v>
      </c>
      <c r="D59" s="5">
        <v>7</v>
      </c>
      <c r="E59" s="112">
        <v>16300</v>
      </c>
      <c r="F59" s="8">
        <v>0.7</v>
      </c>
    </row>
    <row r="60" spans="1:10" x14ac:dyDescent="0.2">
      <c r="B60" s="5">
        <v>0</v>
      </c>
      <c r="C60" s="5">
        <v>549</v>
      </c>
      <c r="D60" s="5">
        <v>2</v>
      </c>
      <c r="E60" s="112">
        <v>2500</v>
      </c>
      <c r="F60" s="8">
        <v>0.9</v>
      </c>
    </row>
    <row r="61" spans="1:10" x14ac:dyDescent="0.2">
      <c r="B61" s="5">
        <v>1</v>
      </c>
      <c r="C61" s="5">
        <v>742</v>
      </c>
      <c r="D61" s="5">
        <v>15</v>
      </c>
      <c r="E61" s="112">
        <v>16700</v>
      </c>
      <c r="F61" s="8">
        <v>0.18</v>
      </c>
    </row>
  </sheetData>
  <sortState ref="A4:J53">
    <sortCondition ref="H4:H53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IV92"/>
  <sheetViews>
    <sheetView showGridLines="0" workbookViewId="0">
      <pane ySplit="7" topLeftCell="A17" activePane="bottomLeft" state="frozen"/>
      <selection pane="bottomLeft" activeCell="I5" sqref="I5:J5"/>
    </sheetView>
  </sheetViews>
  <sheetFormatPr defaultColWidth="10.140625" defaultRowHeight="12" customHeight="1" x14ac:dyDescent="0.25"/>
  <cols>
    <col min="1" max="1" width="3.7109375" style="11" customWidth="1"/>
    <col min="2" max="2" width="9.7109375" style="11" customWidth="1"/>
    <col min="3" max="3" width="10.7109375" style="11" customWidth="1"/>
    <col min="4" max="16384" width="10.140625" style="11"/>
  </cols>
  <sheetData>
    <row r="1" spans="2:256" ht="24.95" customHeight="1" x14ac:dyDescent="0.25">
      <c r="B1" s="12" t="s">
        <v>135</v>
      </c>
      <c r="C1" s="10"/>
      <c r="M1" s="113" t="s">
        <v>183</v>
      </c>
      <c r="N1" s="114"/>
      <c r="O1" s="114"/>
      <c r="P1" s="15" t="s">
        <v>8</v>
      </c>
      <c r="HB1" s="11">
        <f>IF(HD1&gt;=$F$58,1,0)</f>
        <v>1</v>
      </c>
      <c r="HC1" s="11">
        <v>1</v>
      </c>
      <c r="HD1" s="11">
        <v>0.99956080971235695</v>
      </c>
      <c r="HE1" s="11">
        <f>HB1*2+HC1</f>
        <v>3</v>
      </c>
      <c r="HL1" s="11">
        <f>IF(HN1&gt;=$F$75,1,0)</f>
        <v>0</v>
      </c>
      <c r="HM1" s="11">
        <v>0</v>
      </c>
      <c r="HN1" s="11">
        <v>3.3785326130300001E-5</v>
      </c>
      <c r="HO1" s="11">
        <f>HL1*2+HM1</f>
        <v>0</v>
      </c>
    </row>
    <row r="2" spans="2:256" ht="12" customHeight="1" x14ac:dyDescent="0.25">
      <c r="HB2" s="11">
        <f t="shared" ref="HB2:HB30" si="0">IF(HD2&gt;=$F$58,1,0)</f>
        <v>0</v>
      </c>
      <c r="HC2" s="11">
        <v>0</v>
      </c>
      <c r="HD2" s="11">
        <v>1.8637299350589001E-3</v>
      </c>
      <c r="HE2" s="11">
        <f t="shared" ref="HE2:HE30" si="1">HB2*2+HC2</f>
        <v>0</v>
      </c>
      <c r="HL2" s="11">
        <f t="shared" ref="HL2:HL20" si="2">IF(HN2&gt;=$F$75,1,0)</f>
        <v>0</v>
      </c>
      <c r="HM2" s="11">
        <v>1</v>
      </c>
      <c r="HN2" s="11">
        <v>1.3299775511091999E-3</v>
      </c>
      <c r="HO2" s="11">
        <f t="shared" ref="HO2:HO20" si="3">HL2*2+HM2</f>
        <v>1</v>
      </c>
    </row>
    <row r="3" spans="2:256" ht="12" customHeight="1" x14ac:dyDescent="0.25">
      <c r="B3" s="134" t="s">
        <v>9</v>
      </c>
      <c r="C3" s="135"/>
      <c r="D3" s="136"/>
      <c r="E3" s="16"/>
      <c r="F3" s="16"/>
      <c r="G3" s="16"/>
      <c r="H3" s="16"/>
      <c r="I3" s="16"/>
      <c r="J3" s="17"/>
      <c r="HB3" s="11">
        <f t="shared" si="0"/>
        <v>0</v>
      </c>
      <c r="HC3" s="11">
        <v>0</v>
      </c>
      <c r="HD3" s="11">
        <v>6.1339484311400002E-5</v>
      </c>
      <c r="HE3" s="11">
        <f t="shared" si="1"/>
        <v>0</v>
      </c>
      <c r="HL3" s="11">
        <f t="shared" si="2"/>
        <v>1</v>
      </c>
      <c r="HM3" s="11">
        <v>1</v>
      </c>
      <c r="HN3" s="11">
        <v>0.96973381747724896</v>
      </c>
      <c r="HO3" s="11">
        <f t="shared" si="3"/>
        <v>3</v>
      </c>
      <c r="IV3" s="18"/>
    </row>
    <row r="4" spans="2:256" ht="24" customHeight="1" x14ac:dyDescent="0.25">
      <c r="B4" s="64" t="s">
        <v>10</v>
      </c>
      <c r="C4" s="137" t="s">
        <v>11</v>
      </c>
      <c r="D4" s="188"/>
      <c r="E4" s="137" t="s">
        <v>12</v>
      </c>
      <c r="F4" s="138"/>
      <c r="G4" s="139" t="s">
        <v>13</v>
      </c>
      <c r="H4" s="140"/>
      <c r="I4" s="146" t="s">
        <v>14</v>
      </c>
      <c r="J4" s="147"/>
      <c r="HB4" s="11">
        <f t="shared" si="0"/>
        <v>1</v>
      </c>
      <c r="HC4" s="11">
        <v>1</v>
      </c>
      <c r="HD4" s="11">
        <v>0.99999899835047901</v>
      </c>
      <c r="HE4" s="11">
        <f t="shared" si="1"/>
        <v>3</v>
      </c>
      <c r="HL4" s="11">
        <f t="shared" si="2"/>
        <v>0</v>
      </c>
      <c r="HM4" s="11">
        <v>0</v>
      </c>
      <c r="HN4" s="11">
        <v>7.4172587219200004E-5</v>
      </c>
      <c r="HO4" s="11">
        <f t="shared" si="3"/>
        <v>0</v>
      </c>
    </row>
    <row r="5" spans="2:256" ht="24" customHeight="1" x14ac:dyDescent="0.25">
      <c r="B5" s="20" t="s">
        <v>15</v>
      </c>
      <c r="C5" s="144" t="s">
        <v>16</v>
      </c>
      <c r="D5" s="145"/>
      <c r="E5" s="187" t="s">
        <v>17</v>
      </c>
      <c r="F5" s="145"/>
      <c r="G5" s="141" t="s">
        <v>18</v>
      </c>
      <c r="H5" s="139"/>
      <c r="I5" s="137" t="s">
        <v>19</v>
      </c>
      <c r="J5" s="138"/>
      <c r="HB5" s="11">
        <f t="shared" si="0"/>
        <v>0</v>
      </c>
      <c r="HC5" s="11">
        <v>0</v>
      </c>
      <c r="HD5" s="11">
        <v>1.85718770361669E-2</v>
      </c>
      <c r="HE5" s="11">
        <f t="shared" si="1"/>
        <v>0</v>
      </c>
      <c r="HL5" s="11">
        <f t="shared" si="2"/>
        <v>1</v>
      </c>
      <c r="HM5" s="11">
        <v>1</v>
      </c>
      <c r="HN5" s="11">
        <v>0.99923299295273305</v>
      </c>
      <c r="HO5" s="11">
        <f t="shared" si="3"/>
        <v>3</v>
      </c>
    </row>
    <row r="6" spans="2:256" ht="24" customHeight="1" x14ac:dyDescent="0.25">
      <c r="B6" s="110" t="s">
        <v>20</v>
      </c>
      <c r="C6" s="139" t="s">
        <v>21</v>
      </c>
      <c r="D6" s="140"/>
      <c r="E6" s="141" t="s">
        <v>22</v>
      </c>
      <c r="F6" s="140"/>
      <c r="G6" s="141" t="s">
        <v>23</v>
      </c>
      <c r="H6" s="140"/>
      <c r="I6" s="187" t="s">
        <v>136</v>
      </c>
      <c r="J6" s="145"/>
      <c r="HB6" s="11">
        <f t="shared" si="0"/>
        <v>1</v>
      </c>
      <c r="HC6" s="11">
        <v>1</v>
      </c>
      <c r="HD6" s="11">
        <v>0.99235470830824801</v>
      </c>
      <c r="HE6" s="11">
        <f t="shared" si="1"/>
        <v>3</v>
      </c>
      <c r="HL6" s="11">
        <f t="shared" si="2"/>
        <v>0</v>
      </c>
      <c r="HM6" s="11">
        <v>0</v>
      </c>
      <c r="HN6" s="11">
        <v>1.5623428310199999E-5</v>
      </c>
      <c r="HO6" s="11">
        <f t="shared" si="3"/>
        <v>0</v>
      </c>
    </row>
    <row r="7" spans="2:256" ht="24" customHeight="1" x14ac:dyDescent="0.25">
      <c r="B7" s="20" t="s">
        <v>137</v>
      </c>
      <c r="C7" s="139" t="s">
        <v>138</v>
      </c>
      <c r="D7" s="140"/>
      <c r="E7" s="141" t="s">
        <v>139</v>
      </c>
      <c r="F7" s="140"/>
      <c r="G7" s="141" t="s">
        <v>140</v>
      </c>
      <c r="H7" s="140"/>
      <c r="I7" s="141"/>
      <c r="J7" s="140"/>
      <c r="HB7" s="11">
        <f t="shared" si="0"/>
        <v>0</v>
      </c>
      <c r="HC7" s="11">
        <v>0</v>
      </c>
      <c r="HD7" s="11">
        <v>2.05722528E-7</v>
      </c>
      <c r="HE7" s="11">
        <f t="shared" si="1"/>
        <v>0</v>
      </c>
      <c r="HL7" s="11">
        <f t="shared" si="2"/>
        <v>0</v>
      </c>
      <c r="HM7" s="11">
        <v>0</v>
      </c>
      <c r="HN7" s="11">
        <v>3.8851549999999998E-10</v>
      </c>
      <c r="HO7" s="11">
        <f t="shared" si="3"/>
        <v>0</v>
      </c>
    </row>
    <row r="8" spans="2:256" ht="12" customHeight="1" x14ac:dyDescent="0.25">
      <c r="B8" s="19" t="s">
        <v>10</v>
      </c>
      <c r="HB8" s="11">
        <f t="shared" si="0"/>
        <v>0</v>
      </c>
      <c r="HC8" s="11">
        <v>0</v>
      </c>
      <c r="HD8" s="11">
        <v>1.3147013390813001E-3</v>
      </c>
      <c r="HE8" s="11">
        <f t="shared" si="1"/>
        <v>0</v>
      </c>
      <c r="HL8" s="11">
        <f t="shared" si="2"/>
        <v>1</v>
      </c>
      <c r="HM8" s="11">
        <v>1</v>
      </c>
      <c r="HN8" s="11">
        <v>0.99999933905854899</v>
      </c>
      <c r="HO8" s="11">
        <f t="shared" si="3"/>
        <v>3</v>
      </c>
    </row>
    <row r="9" spans="2:256" ht="12" customHeight="1" x14ac:dyDescent="0.25">
      <c r="HB9" s="11">
        <f t="shared" si="0"/>
        <v>0</v>
      </c>
      <c r="HC9" s="11">
        <v>0</v>
      </c>
      <c r="HD9" s="11">
        <v>1.6785895709999999E-7</v>
      </c>
      <c r="HE9" s="11">
        <f t="shared" si="1"/>
        <v>0</v>
      </c>
      <c r="HL9" s="11">
        <f t="shared" si="2"/>
        <v>1</v>
      </c>
      <c r="HM9" s="11">
        <v>1</v>
      </c>
      <c r="HN9" s="11">
        <v>0.99999881311126604</v>
      </c>
      <c r="HO9" s="11">
        <f t="shared" si="3"/>
        <v>3</v>
      </c>
    </row>
    <row r="10" spans="2:256" ht="12" customHeight="1" x14ac:dyDescent="0.25">
      <c r="C10" s="115" t="s">
        <v>26</v>
      </c>
      <c r="D10" s="116"/>
      <c r="E10" s="116"/>
      <c r="F10" s="116"/>
      <c r="G10" s="116"/>
      <c r="H10" s="116"/>
      <c r="I10" s="117"/>
      <c r="HB10" s="11">
        <f t="shared" si="0"/>
        <v>1</v>
      </c>
      <c r="HC10" s="11">
        <v>1</v>
      </c>
      <c r="HD10" s="11">
        <v>0.99999983928976099</v>
      </c>
      <c r="HE10" s="11">
        <f t="shared" si="1"/>
        <v>3</v>
      </c>
      <c r="HL10" s="11">
        <f t="shared" si="2"/>
        <v>1</v>
      </c>
      <c r="HM10" s="11">
        <v>0</v>
      </c>
      <c r="HN10" s="11">
        <v>0.98130674794387496</v>
      </c>
      <c r="HO10" s="11">
        <f t="shared" si="3"/>
        <v>2</v>
      </c>
    </row>
    <row r="11" spans="2:256" ht="12" customHeight="1" x14ac:dyDescent="0.25">
      <c r="C11" s="118" t="s">
        <v>27</v>
      </c>
      <c r="D11" s="118"/>
      <c r="E11" s="118"/>
      <c r="F11" s="148" t="s">
        <v>141</v>
      </c>
      <c r="G11" s="148"/>
      <c r="H11" s="148"/>
      <c r="I11" s="149"/>
      <c r="HB11" s="11">
        <f t="shared" si="0"/>
        <v>0</v>
      </c>
      <c r="HC11" s="11">
        <v>0</v>
      </c>
      <c r="HD11" s="11">
        <v>2.02617113637E-4</v>
      </c>
      <c r="HE11" s="11">
        <f t="shared" si="1"/>
        <v>0</v>
      </c>
      <c r="HL11" s="11">
        <f t="shared" si="2"/>
        <v>1</v>
      </c>
      <c r="HM11" s="11">
        <v>1</v>
      </c>
      <c r="HN11" s="11">
        <v>0.99999647659727697</v>
      </c>
      <c r="HO11" s="11">
        <f t="shared" si="3"/>
        <v>3</v>
      </c>
    </row>
    <row r="12" spans="2:256" ht="12" customHeight="1" x14ac:dyDescent="0.25">
      <c r="C12" s="121" t="s">
        <v>29</v>
      </c>
      <c r="D12" s="121"/>
      <c r="E12" s="121"/>
      <c r="F12" s="150">
        <v>30</v>
      </c>
      <c r="G12" s="150"/>
      <c r="H12" s="150"/>
      <c r="I12" s="151"/>
      <c r="HB12" s="11">
        <f t="shared" si="0"/>
        <v>0</v>
      </c>
      <c r="HC12" s="11">
        <v>0</v>
      </c>
      <c r="HD12" s="11">
        <v>8.4031366999999998E-9</v>
      </c>
      <c r="HE12" s="11">
        <f t="shared" si="1"/>
        <v>0</v>
      </c>
      <c r="HL12" s="11">
        <f t="shared" si="2"/>
        <v>1</v>
      </c>
      <c r="HM12" s="11">
        <v>1</v>
      </c>
      <c r="HN12" s="11">
        <v>0.99999770940043897</v>
      </c>
      <c r="HO12" s="11">
        <f t="shared" si="3"/>
        <v>3</v>
      </c>
    </row>
    <row r="13" spans="2:256" ht="12" customHeight="1" x14ac:dyDescent="0.25">
      <c r="C13" s="121" t="s">
        <v>123</v>
      </c>
      <c r="D13" s="121"/>
      <c r="E13" s="121"/>
      <c r="F13" s="150" t="s">
        <v>142</v>
      </c>
      <c r="G13" s="150"/>
      <c r="H13" s="150"/>
      <c r="I13" s="151"/>
      <c r="HB13" s="11">
        <f t="shared" si="0"/>
        <v>1</v>
      </c>
      <c r="HC13" s="11">
        <v>1</v>
      </c>
      <c r="HD13" s="11">
        <v>0.98787557565200501</v>
      </c>
      <c r="HE13" s="11">
        <f t="shared" si="1"/>
        <v>3</v>
      </c>
      <c r="HL13" s="11">
        <f t="shared" si="2"/>
        <v>0</v>
      </c>
      <c r="HM13" s="11">
        <v>0</v>
      </c>
      <c r="HN13" s="11">
        <v>1.28953503E-8</v>
      </c>
      <c r="HO13" s="11">
        <f t="shared" si="3"/>
        <v>0</v>
      </c>
    </row>
    <row r="14" spans="2:256" ht="12" customHeight="1" x14ac:dyDescent="0.25">
      <c r="C14" s="121" t="s">
        <v>125</v>
      </c>
      <c r="D14" s="121"/>
      <c r="E14" s="121"/>
      <c r="F14" s="150">
        <v>20</v>
      </c>
      <c r="G14" s="150"/>
      <c r="H14" s="150"/>
      <c r="I14" s="151"/>
      <c r="HB14" s="11">
        <f t="shared" si="0"/>
        <v>1</v>
      </c>
      <c r="HC14" s="11">
        <v>1</v>
      </c>
      <c r="HD14" s="11">
        <v>0.99550800096609904</v>
      </c>
      <c r="HE14" s="11">
        <f t="shared" si="1"/>
        <v>3</v>
      </c>
      <c r="HL14" s="11">
        <f t="shared" si="2"/>
        <v>1</v>
      </c>
      <c r="HM14" s="11">
        <v>1</v>
      </c>
      <c r="HN14" s="11">
        <v>0.997147497143414</v>
      </c>
      <c r="HO14" s="11">
        <f t="shared" si="3"/>
        <v>3</v>
      </c>
    </row>
    <row r="15" spans="2:256" ht="12" customHeight="1" x14ac:dyDescent="0.25">
      <c r="C15" s="121" t="s">
        <v>184</v>
      </c>
      <c r="D15" s="121"/>
      <c r="E15" s="121"/>
      <c r="F15" s="150" t="s">
        <v>185</v>
      </c>
      <c r="G15" s="150"/>
      <c r="H15" s="150"/>
      <c r="I15" s="151"/>
      <c r="HB15" s="11">
        <f t="shared" si="0"/>
        <v>1</v>
      </c>
      <c r="HC15" s="11">
        <v>1</v>
      </c>
      <c r="HD15" s="11">
        <v>0.99982821253146104</v>
      </c>
      <c r="HE15" s="11">
        <f t="shared" si="1"/>
        <v>3</v>
      </c>
      <c r="HL15" s="11">
        <f t="shared" si="2"/>
        <v>1</v>
      </c>
      <c r="HM15" s="11">
        <v>1</v>
      </c>
      <c r="HN15" s="11">
        <v>0.99994723196178703</v>
      </c>
      <c r="HO15" s="11">
        <f t="shared" si="3"/>
        <v>3</v>
      </c>
    </row>
    <row r="16" spans="2:256" ht="12" customHeight="1" x14ac:dyDescent="0.25">
      <c r="C16" s="124" t="s">
        <v>186</v>
      </c>
      <c r="D16" s="124"/>
      <c r="E16" s="124"/>
      <c r="F16" s="142">
        <v>2</v>
      </c>
      <c r="G16" s="142"/>
      <c r="H16" s="142"/>
      <c r="I16" s="143"/>
      <c r="HB16" s="11">
        <f t="shared" si="0"/>
        <v>0</v>
      </c>
      <c r="HC16" s="11">
        <v>0</v>
      </c>
      <c r="HD16" s="11">
        <v>3.7621904000000003E-9</v>
      </c>
      <c r="HE16" s="11">
        <f t="shared" si="1"/>
        <v>0</v>
      </c>
      <c r="HL16" s="11">
        <f t="shared" si="2"/>
        <v>0</v>
      </c>
      <c r="HM16" s="11">
        <v>0</v>
      </c>
      <c r="HN16" s="11">
        <v>1.3147013390813001E-3</v>
      </c>
      <c r="HO16" s="11">
        <f t="shared" si="3"/>
        <v>0</v>
      </c>
    </row>
    <row r="17" spans="3:223" ht="12" customHeight="1" x14ac:dyDescent="0.25">
      <c r="HB17" s="11">
        <f t="shared" si="0"/>
        <v>1</v>
      </c>
      <c r="HC17" s="11">
        <v>1</v>
      </c>
      <c r="HD17" s="11">
        <v>0.99999340804663905</v>
      </c>
      <c r="HE17" s="11">
        <f t="shared" si="1"/>
        <v>3</v>
      </c>
      <c r="HL17" s="11">
        <f t="shared" si="2"/>
        <v>1</v>
      </c>
      <c r="HM17" s="11">
        <v>1</v>
      </c>
      <c r="HN17" s="11">
        <v>0.99999982013199695</v>
      </c>
      <c r="HO17" s="11">
        <f t="shared" si="3"/>
        <v>3</v>
      </c>
    </row>
    <row r="18" spans="3:223" ht="12" customHeight="1" x14ac:dyDescent="0.25">
      <c r="C18" s="115" t="s">
        <v>32</v>
      </c>
      <c r="D18" s="116"/>
      <c r="E18" s="116"/>
      <c r="F18" s="116"/>
      <c r="G18" s="116"/>
      <c r="H18" s="116"/>
      <c r="I18" s="116"/>
      <c r="J18" s="117"/>
      <c r="HB18" s="11">
        <f t="shared" si="0"/>
        <v>0</v>
      </c>
      <c r="HC18" s="11">
        <v>0</v>
      </c>
      <c r="HD18" s="11">
        <v>5.5430176627999998E-6</v>
      </c>
      <c r="HE18" s="11">
        <f t="shared" si="1"/>
        <v>0</v>
      </c>
      <c r="HL18" s="11">
        <f t="shared" si="2"/>
        <v>1</v>
      </c>
      <c r="HM18" s="11">
        <v>1</v>
      </c>
      <c r="HN18" s="11">
        <v>0.99988356069724005</v>
      </c>
      <c r="HO18" s="11">
        <f t="shared" si="3"/>
        <v>3</v>
      </c>
    </row>
    <row r="19" spans="3:223" ht="12" customHeight="1" x14ac:dyDescent="0.25">
      <c r="C19" s="118" t="s">
        <v>33</v>
      </c>
      <c r="D19" s="118"/>
      <c r="E19" s="118"/>
      <c r="F19" s="148">
        <v>5</v>
      </c>
      <c r="G19" s="148"/>
      <c r="H19" s="148"/>
      <c r="I19" s="148"/>
      <c r="J19" s="149"/>
      <c r="HB19" s="11">
        <f t="shared" si="0"/>
        <v>0</v>
      </c>
      <c r="HC19" s="11">
        <v>0</v>
      </c>
      <c r="HD19" s="11">
        <v>3.1975622595969999E-4</v>
      </c>
      <c r="HE19" s="11">
        <f t="shared" si="1"/>
        <v>0</v>
      </c>
      <c r="HL19" s="11">
        <f t="shared" si="2"/>
        <v>0</v>
      </c>
      <c r="HM19" s="11">
        <v>0</v>
      </c>
      <c r="HN19" s="11">
        <v>2.3777874999999999E-9</v>
      </c>
      <c r="HO19" s="11">
        <f t="shared" si="3"/>
        <v>0</v>
      </c>
    </row>
    <row r="20" spans="3:223" ht="21.95" customHeight="1" x14ac:dyDescent="0.25">
      <c r="C20" s="121" t="s">
        <v>34</v>
      </c>
      <c r="D20" s="121"/>
      <c r="E20" s="121"/>
      <c r="F20" s="22" t="s">
        <v>1</v>
      </c>
      <c r="G20" s="22" t="s">
        <v>5</v>
      </c>
      <c r="H20" s="22" t="s">
        <v>2</v>
      </c>
      <c r="I20" s="22" t="s">
        <v>3</v>
      </c>
      <c r="J20" s="21" t="s">
        <v>4</v>
      </c>
      <c r="HB20" s="11">
        <f t="shared" si="0"/>
        <v>0</v>
      </c>
      <c r="HC20" s="11">
        <v>0</v>
      </c>
      <c r="HD20" s="11">
        <v>4.0216151880000001E-7</v>
      </c>
      <c r="HE20" s="11">
        <f t="shared" si="1"/>
        <v>0</v>
      </c>
      <c r="HL20" s="11">
        <f t="shared" si="2"/>
        <v>1</v>
      </c>
      <c r="HM20" s="11">
        <v>1</v>
      </c>
      <c r="HN20" s="11">
        <v>0.99891831429934796</v>
      </c>
      <c r="HO20" s="11">
        <f t="shared" si="3"/>
        <v>3</v>
      </c>
    </row>
    <row r="21" spans="3:223" ht="12" customHeight="1" x14ac:dyDescent="0.25">
      <c r="C21" s="121" t="s">
        <v>35</v>
      </c>
      <c r="D21" s="121"/>
      <c r="E21" s="121"/>
      <c r="F21" s="148" t="s">
        <v>0</v>
      </c>
      <c r="G21" s="148"/>
      <c r="H21" s="148"/>
      <c r="I21" s="148"/>
      <c r="J21" s="149"/>
      <c r="HB21" s="11">
        <f t="shared" si="0"/>
        <v>0</v>
      </c>
      <c r="HC21" s="11">
        <v>0</v>
      </c>
      <c r="HD21" s="11">
        <v>9.4976860860739997E-4</v>
      </c>
      <c r="HE21" s="11">
        <f t="shared" si="1"/>
        <v>0</v>
      </c>
    </row>
    <row r="22" spans="3:223" ht="12" customHeight="1" x14ac:dyDescent="0.25">
      <c r="C22" s="124" t="s">
        <v>143</v>
      </c>
      <c r="D22" s="124"/>
      <c r="E22" s="124"/>
      <c r="F22" s="142" t="s">
        <v>31</v>
      </c>
      <c r="G22" s="142"/>
      <c r="H22" s="142"/>
      <c r="I22" s="142"/>
      <c r="J22" s="143"/>
      <c r="HB22" s="11">
        <f t="shared" si="0"/>
        <v>1</v>
      </c>
      <c r="HC22" s="11">
        <v>1</v>
      </c>
      <c r="HD22" s="11">
        <v>0.99999196310076399</v>
      </c>
      <c r="HE22" s="11">
        <f t="shared" si="1"/>
        <v>3</v>
      </c>
    </row>
    <row r="23" spans="3:223" ht="12" customHeight="1" x14ac:dyDescent="0.25">
      <c r="HB23" s="11">
        <f t="shared" si="0"/>
        <v>1</v>
      </c>
      <c r="HC23" s="11">
        <v>1</v>
      </c>
      <c r="HD23" s="11">
        <v>0.99999933905854899</v>
      </c>
      <c r="HE23" s="11">
        <f t="shared" si="1"/>
        <v>3</v>
      </c>
    </row>
    <row r="24" spans="3:223" ht="12" customHeight="1" x14ac:dyDescent="0.25">
      <c r="C24" s="115" t="s">
        <v>36</v>
      </c>
      <c r="D24" s="116"/>
      <c r="E24" s="116"/>
      <c r="F24" s="116"/>
      <c r="G24" s="116"/>
      <c r="H24" s="116"/>
      <c r="I24" s="117"/>
      <c r="HB24" s="11">
        <f t="shared" si="0"/>
        <v>1</v>
      </c>
      <c r="HC24" s="11">
        <v>1</v>
      </c>
      <c r="HD24" s="11">
        <v>0.99999881311126604</v>
      </c>
      <c r="HE24" s="11">
        <f t="shared" si="1"/>
        <v>3</v>
      </c>
    </row>
    <row r="25" spans="3:223" ht="12" customHeight="1" x14ac:dyDescent="0.25">
      <c r="C25" s="118" t="s">
        <v>144</v>
      </c>
      <c r="D25" s="118"/>
      <c r="E25" s="118"/>
      <c r="F25" s="148">
        <v>50</v>
      </c>
      <c r="G25" s="148"/>
      <c r="H25" s="148"/>
      <c r="I25" s="149"/>
      <c r="HB25" s="11">
        <f t="shared" si="0"/>
        <v>0</v>
      </c>
      <c r="HC25" s="11">
        <v>0</v>
      </c>
      <c r="HD25" s="11">
        <v>1.9432469570000001E-7</v>
      </c>
      <c r="HE25" s="11">
        <f t="shared" si="1"/>
        <v>0</v>
      </c>
    </row>
    <row r="26" spans="3:223" ht="12" customHeight="1" x14ac:dyDescent="0.25">
      <c r="C26" s="121" t="s">
        <v>145</v>
      </c>
      <c r="D26" s="121"/>
      <c r="E26" s="121"/>
      <c r="F26" s="150">
        <v>1</v>
      </c>
      <c r="G26" s="150"/>
      <c r="H26" s="150"/>
      <c r="I26" s="151"/>
      <c r="HB26" s="11">
        <f t="shared" si="0"/>
        <v>0</v>
      </c>
      <c r="HC26" s="11">
        <v>0</v>
      </c>
      <c r="HD26" s="11">
        <v>1.9588714442179999E-4</v>
      </c>
      <c r="HE26" s="11">
        <f t="shared" si="1"/>
        <v>0</v>
      </c>
    </row>
    <row r="27" spans="3:223" ht="12" customHeight="1" x14ac:dyDescent="0.25">
      <c r="C27" s="121" t="s">
        <v>96</v>
      </c>
      <c r="D27" s="121"/>
      <c r="E27" s="121"/>
      <c r="F27" s="150">
        <v>0.5</v>
      </c>
      <c r="G27" s="150"/>
      <c r="H27" s="150"/>
      <c r="I27" s="151"/>
      <c r="HB27" s="11">
        <f t="shared" si="0"/>
        <v>0</v>
      </c>
      <c r="HC27" s="11">
        <v>0</v>
      </c>
      <c r="HD27" s="11">
        <v>5.5664922099999999E-8</v>
      </c>
      <c r="HE27" s="11">
        <f t="shared" si="1"/>
        <v>0</v>
      </c>
    </row>
    <row r="28" spans="3:223" ht="12" customHeight="1" x14ac:dyDescent="0.25">
      <c r="C28" s="124" t="s">
        <v>146</v>
      </c>
      <c r="D28" s="124"/>
      <c r="E28" s="124"/>
      <c r="F28" s="142">
        <v>95</v>
      </c>
      <c r="G28" s="142"/>
      <c r="H28" s="142"/>
      <c r="I28" s="143"/>
      <c r="HB28" s="11">
        <f t="shared" si="0"/>
        <v>0</v>
      </c>
      <c r="HC28" s="11">
        <v>0</v>
      </c>
      <c r="HD28" s="11">
        <v>2.9465682519999999E-6</v>
      </c>
      <c r="HE28" s="11">
        <f t="shared" si="1"/>
        <v>0</v>
      </c>
    </row>
    <row r="29" spans="3:223" ht="12" customHeight="1" x14ac:dyDescent="0.25">
      <c r="HB29" s="11">
        <f t="shared" si="0"/>
        <v>0</v>
      </c>
      <c r="HC29" s="11">
        <v>0</v>
      </c>
      <c r="HD29" s="11">
        <v>4.6476701000000004E-9</v>
      </c>
      <c r="HE29" s="11">
        <f t="shared" si="1"/>
        <v>0</v>
      </c>
    </row>
    <row r="30" spans="3:223" ht="12" customHeight="1" x14ac:dyDescent="0.25">
      <c r="C30" s="115" t="s">
        <v>38</v>
      </c>
      <c r="D30" s="116"/>
      <c r="E30" s="116"/>
      <c r="F30" s="117"/>
      <c r="HB30" s="11">
        <f t="shared" si="0"/>
        <v>0</v>
      </c>
      <c r="HC30" s="11">
        <v>0</v>
      </c>
      <c r="HD30" s="11">
        <v>7.1201130289999997E-7</v>
      </c>
      <c r="HE30" s="11">
        <f t="shared" si="1"/>
        <v>0</v>
      </c>
    </row>
    <row r="31" spans="3:223" ht="12" customHeight="1" x14ac:dyDescent="0.25">
      <c r="C31" s="118" t="s">
        <v>39</v>
      </c>
      <c r="D31" s="118"/>
      <c r="E31" s="118"/>
      <c r="F31" s="189"/>
    </row>
    <row r="32" spans="3:223" ht="12" customHeight="1" x14ac:dyDescent="0.25">
      <c r="C32" s="121" t="s">
        <v>126</v>
      </c>
      <c r="D32" s="121"/>
      <c r="E32" s="121"/>
      <c r="F32" s="195"/>
    </row>
    <row r="33" spans="2:12" ht="12" customHeight="1" x14ac:dyDescent="0.25">
      <c r="C33" s="124" t="s">
        <v>187</v>
      </c>
      <c r="D33" s="124"/>
      <c r="E33" s="124"/>
      <c r="F33" s="190"/>
    </row>
    <row r="36" spans="2:12" ht="12" customHeight="1" x14ac:dyDescent="0.25">
      <c r="B36" s="19" t="s">
        <v>40</v>
      </c>
    </row>
    <row r="38" spans="2:12" ht="12" customHeight="1" x14ac:dyDescent="0.25">
      <c r="C38" s="152" t="s">
        <v>41</v>
      </c>
      <c r="D38" s="152"/>
      <c r="E38" s="152"/>
      <c r="F38" s="153"/>
    </row>
    <row r="40" spans="2:12" ht="12" customHeight="1" x14ac:dyDescent="0.25">
      <c r="C40" s="115" t="s">
        <v>43</v>
      </c>
      <c r="D40" s="117"/>
      <c r="E40" s="24" t="s">
        <v>42</v>
      </c>
    </row>
    <row r="41" spans="2:12" ht="12" customHeight="1" x14ac:dyDescent="0.25">
      <c r="C41" s="118">
        <v>1</v>
      </c>
      <c r="D41" s="118"/>
      <c r="E41" s="14">
        <v>0.36666666666666664</v>
      </c>
      <c r="F41" s="156" t="s">
        <v>44</v>
      </c>
      <c r="G41" s="157"/>
    </row>
    <row r="42" spans="2:12" ht="12" customHeight="1" x14ac:dyDescent="0.25">
      <c r="C42" s="124">
        <v>0</v>
      </c>
      <c r="D42" s="124"/>
      <c r="E42" s="27">
        <v>0.6333333333333333</v>
      </c>
    </row>
    <row r="45" spans="2:12" ht="12" customHeight="1" x14ac:dyDescent="0.25">
      <c r="B45" s="19" t="s">
        <v>152</v>
      </c>
    </row>
    <row r="47" spans="2:12" ht="12" customHeight="1" x14ac:dyDescent="0.25">
      <c r="C47" s="115" t="s">
        <v>34</v>
      </c>
      <c r="D47" s="116"/>
      <c r="E47" s="54" t="s">
        <v>153</v>
      </c>
      <c r="F47" s="54" t="s">
        <v>154</v>
      </c>
      <c r="G47" s="54" t="s">
        <v>155</v>
      </c>
      <c r="H47" s="29" t="s">
        <v>156</v>
      </c>
    </row>
    <row r="48" spans="2:12" ht="12" customHeight="1" x14ac:dyDescent="0.25">
      <c r="C48" s="118" t="s">
        <v>163</v>
      </c>
      <c r="D48" s="118"/>
      <c r="E48" s="14">
        <v>8.7089815099999992</v>
      </c>
      <c r="F48" s="14">
        <v>177.13504028</v>
      </c>
      <c r="G48" s="14">
        <v>0.96078717999999996</v>
      </c>
      <c r="H48" s="26" t="s">
        <v>164</v>
      </c>
      <c r="J48" s="118" t="s">
        <v>158</v>
      </c>
      <c r="K48" s="118"/>
      <c r="L48" s="26">
        <v>24</v>
      </c>
    </row>
    <row r="49" spans="2:12" ht="12" customHeight="1" x14ac:dyDescent="0.25">
      <c r="C49" s="121" t="s">
        <v>1</v>
      </c>
      <c r="D49" s="121"/>
      <c r="E49" s="13">
        <v>-1.89079905</v>
      </c>
      <c r="F49" s="13">
        <v>31.678625109999999</v>
      </c>
      <c r="G49" s="13">
        <v>0.95240497999999996</v>
      </c>
      <c r="H49" s="41">
        <v>0.15095115000000001</v>
      </c>
      <c r="J49" s="121" t="s">
        <v>159</v>
      </c>
      <c r="K49" s="121"/>
      <c r="L49" s="41">
        <v>9.7343470000000001E-2</v>
      </c>
    </row>
    <row r="50" spans="2:12" ht="12" customHeight="1" x14ac:dyDescent="0.25">
      <c r="C50" s="121" t="s">
        <v>5</v>
      </c>
      <c r="D50" s="121"/>
      <c r="E50" s="13">
        <v>1.1262029999999999E-2</v>
      </c>
      <c r="F50" s="13">
        <v>0.21146901000000001</v>
      </c>
      <c r="G50" s="13">
        <v>0.95752782000000003</v>
      </c>
      <c r="H50" s="41">
        <v>1.0113257200000001</v>
      </c>
      <c r="J50" s="121" t="s">
        <v>160</v>
      </c>
      <c r="K50" s="121"/>
      <c r="L50" s="41">
        <v>36.666666666666664</v>
      </c>
    </row>
    <row r="51" spans="2:12" ht="12" customHeight="1" x14ac:dyDescent="0.25">
      <c r="C51" s="121" t="s">
        <v>2</v>
      </c>
      <c r="D51" s="121"/>
      <c r="E51" s="13">
        <v>0.18884063000000001</v>
      </c>
      <c r="F51" s="13">
        <v>1.6513425100000001</v>
      </c>
      <c r="G51" s="13">
        <v>0.90895574999999995</v>
      </c>
      <c r="H51" s="41">
        <v>1.2078484300000001</v>
      </c>
      <c r="J51" s="121" t="s">
        <v>161</v>
      </c>
      <c r="K51" s="121"/>
      <c r="L51" s="41">
        <v>9</v>
      </c>
    </row>
    <row r="52" spans="2:12" ht="12" customHeight="1" x14ac:dyDescent="0.25">
      <c r="C52" s="121" t="s">
        <v>3</v>
      </c>
      <c r="D52" s="121"/>
      <c r="E52" s="13">
        <v>-2.2931000000000001E-4</v>
      </c>
      <c r="F52" s="13">
        <v>2.0333E-3</v>
      </c>
      <c r="G52" s="13">
        <v>0.91020685000000001</v>
      </c>
      <c r="H52" s="41">
        <v>0.99977070000000001</v>
      </c>
      <c r="J52" s="124" t="s">
        <v>162</v>
      </c>
      <c r="K52" s="124"/>
      <c r="L52" s="27">
        <v>0.99753117999999996</v>
      </c>
    </row>
    <row r="53" spans="2:12" ht="12" customHeight="1" x14ac:dyDescent="0.25">
      <c r="C53" s="124" t="s">
        <v>4</v>
      </c>
      <c r="D53" s="124"/>
      <c r="E53" s="25">
        <v>-33.736156459999997</v>
      </c>
      <c r="F53" s="25">
        <v>70.856475829999994</v>
      </c>
      <c r="G53" s="25">
        <v>0.63398920999999997</v>
      </c>
      <c r="H53" s="27">
        <v>0</v>
      </c>
    </row>
    <row r="56" spans="2:12" ht="12" customHeight="1" x14ac:dyDescent="0.25">
      <c r="B56" s="19" t="s">
        <v>174</v>
      </c>
    </row>
    <row r="57" spans="2:12" ht="12" customHeight="1" thickBot="1" x14ac:dyDescent="0.3"/>
    <row r="58" spans="2:12" ht="12" customHeight="1" thickBot="1" x14ac:dyDescent="0.3">
      <c r="C58" s="152" t="s">
        <v>47</v>
      </c>
      <c r="D58" s="165"/>
      <c r="E58" s="165"/>
      <c r="F58" s="28">
        <v>0.5</v>
      </c>
    </row>
    <row r="60" spans="2:12" ht="12" customHeight="1" x14ac:dyDescent="0.25">
      <c r="C60" s="158" t="s">
        <v>58</v>
      </c>
      <c r="D60" s="166"/>
      <c r="E60" s="159"/>
    </row>
    <row r="61" spans="2:12" ht="12" customHeight="1" x14ac:dyDescent="0.25">
      <c r="C61" s="54"/>
      <c r="D61" s="158" t="s">
        <v>50</v>
      </c>
      <c r="E61" s="159"/>
    </row>
    <row r="62" spans="2:12" ht="12" customHeight="1" x14ac:dyDescent="0.25">
      <c r="C62" s="37" t="s">
        <v>51</v>
      </c>
      <c r="D62" s="60">
        <v>1</v>
      </c>
      <c r="E62" s="60">
        <v>0</v>
      </c>
    </row>
    <row r="63" spans="2:12" ht="12" customHeight="1" x14ac:dyDescent="0.25">
      <c r="C63" s="58">
        <v>1</v>
      </c>
      <c r="D63" s="14">
        <f>COUNTIF($HE$1:$HE$30,3)</f>
        <v>11</v>
      </c>
      <c r="E63" s="26">
        <f>COUNTIF($HE$1:$HE$30,1)</f>
        <v>0</v>
      </c>
    </row>
    <row r="64" spans="2:12" ht="12" customHeight="1" x14ac:dyDescent="0.25">
      <c r="C64" s="59">
        <v>0</v>
      </c>
      <c r="D64" s="25">
        <f>COUNTIF($HE$1:$HE$30,2)</f>
        <v>0</v>
      </c>
      <c r="E64" s="27">
        <f>COUNTIF($HE$1:$HE$30,0)</f>
        <v>19</v>
      </c>
    </row>
    <row r="66" spans="2:6" ht="12" customHeight="1" x14ac:dyDescent="0.25">
      <c r="C66" s="160" t="s">
        <v>59</v>
      </c>
      <c r="D66" s="161"/>
      <c r="E66" s="161"/>
      <c r="F66" s="162"/>
    </row>
    <row r="67" spans="2:6" ht="12" customHeight="1" x14ac:dyDescent="0.25">
      <c r="C67" s="36" t="s">
        <v>43</v>
      </c>
      <c r="D67" s="24" t="s">
        <v>60</v>
      </c>
      <c r="E67" s="29" t="s">
        <v>61</v>
      </c>
      <c r="F67" s="29" t="s">
        <v>62</v>
      </c>
    </row>
    <row r="68" spans="2:6" ht="12" customHeight="1" x14ac:dyDescent="0.25">
      <c r="C68" s="58">
        <v>1</v>
      </c>
      <c r="D68" s="14">
        <f>SUM(D63:E63)</f>
        <v>11</v>
      </c>
      <c r="E68" s="14">
        <f>E63</f>
        <v>0</v>
      </c>
      <c r="F68" s="61">
        <f>IF(D68=0,"Undefined",E68*100 / D68)</f>
        <v>0</v>
      </c>
    </row>
    <row r="69" spans="2:6" ht="12" customHeight="1" x14ac:dyDescent="0.25">
      <c r="C69" s="57">
        <v>0</v>
      </c>
      <c r="D69" s="13">
        <f>SUM(D64:E64)</f>
        <v>19</v>
      </c>
      <c r="E69" s="13">
        <f>D64</f>
        <v>0</v>
      </c>
      <c r="F69" s="62">
        <f>IF(D69=0,"Undefined",E69*100 / D69)</f>
        <v>0</v>
      </c>
    </row>
    <row r="70" spans="2:6" ht="12" customHeight="1" x14ac:dyDescent="0.25">
      <c r="C70" s="55" t="s">
        <v>63</v>
      </c>
      <c r="D70" s="56">
        <f>D69+D68</f>
        <v>30</v>
      </c>
      <c r="E70" s="56">
        <f>E69+E68</f>
        <v>0</v>
      </c>
      <c r="F70" s="63">
        <f>IF(D70=0,"Undefined",E70*100 / D70)</f>
        <v>0</v>
      </c>
    </row>
    <row r="73" spans="2:6" ht="12" customHeight="1" x14ac:dyDescent="0.25">
      <c r="B73" s="19" t="s">
        <v>175</v>
      </c>
    </row>
    <row r="74" spans="2:6" ht="12" customHeight="1" thickBot="1" x14ac:dyDescent="0.3"/>
    <row r="75" spans="2:6" ht="12" customHeight="1" thickBot="1" x14ac:dyDescent="0.3">
      <c r="C75" s="152" t="s">
        <v>47</v>
      </c>
      <c r="D75" s="165"/>
      <c r="E75" s="165"/>
      <c r="F75" s="28">
        <v>0.5</v>
      </c>
    </row>
    <row r="77" spans="2:6" ht="12" customHeight="1" x14ac:dyDescent="0.25">
      <c r="C77" s="158" t="s">
        <v>58</v>
      </c>
      <c r="D77" s="166"/>
      <c r="E77" s="159"/>
    </row>
    <row r="78" spans="2:6" ht="12" customHeight="1" x14ac:dyDescent="0.25">
      <c r="C78" s="54"/>
      <c r="D78" s="158" t="s">
        <v>50</v>
      </c>
      <c r="E78" s="159"/>
    </row>
    <row r="79" spans="2:6" ht="12" customHeight="1" x14ac:dyDescent="0.25">
      <c r="C79" s="37" t="s">
        <v>51</v>
      </c>
      <c r="D79" s="60">
        <v>1</v>
      </c>
      <c r="E79" s="60">
        <v>0</v>
      </c>
    </row>
    <row r="80" spans="2:6" ht="12" customHeight="1" x14ac:dyDescent="0.25">
      <c r="C80" s="58">
        <v>1</v>
      </c>
      <c r="D80" s="14">
        <f>COUNTIF($HO$1:$HO$20,3)</f>
        <v>11</v>
      </c>
      <c r="E80" s="26">
        <f>COUNTIF($HO$1:$HO$20,1)</f>
        <v>1</v>
      </c>
    </row>
    <row r="81" spans="2:6" ht="12" customHeight="1" x14ac:dyDescent="0.25">
      <c r="C81" s="59">
        <v>0</v>
      </c>
      <c r="D81" s="25">
        <f>COUNTIF($HO$1:$HO$20,2)</f>
        <v>1</v>
      </c>
      <c r="E81" s="27">
        <f>COUNTIF($HO$1:$HO$20,0)</f>
        <v>7</v>
      </c>
    </row>
    <row r="83" spans="2:6" ht="12" customHeight="1" x14ac:dyDescent="0.25">
      <c r="C83" s="160" t="s">
        <v>59</v>
      </c>
      <c r="D83" s="161"/>
      <c r="E83" s="161"/>
      <c r="F83" s="162"/>
    </row>
    <row r="84" spans="2:6" ht="12" customHeight="1" x14ac:dyDescent="0.25">
      <c r="C84" s="36" t="s">
        <v>43</v>
      </c>
      <c r="D84" s="24" t="s">
        <v>60</v>
      </c>
      <c r="E84" s="29" t="s">
        <v>61</v>
      </c>
      <c r="F84" s="29" t="s">
        <v>62</v>
      </c>
    </row>
    <row r="85" spans="2:6" ht="12" customHeight="1" x14ac:dyDescent="0.25">
      <c r="C85" s="58">
        <v>1</v>
      </c>
      <c r="D85" s="14">
        <f>SUM(D80:E80)</f>
        <v>12</v>
      </c>
      <c r="E85" s="14">
        <f>E80</f>
        <v>1</v>
      </c>
      <c r="F85" s="61">
        <f>IF(D85=0,"Undefined",E85*100 / D85)</f>
        <v>8.3333333333333339</v>
      </c>
    </row>
    <row r="86" spans="2:6" ht="12" customHeight="1" x14ac:dyDescent="0.25">
      <c r="C86" s="57">
        <v>0</v>
      </c>
      <c r="D86" s="13">
        <f>SUM(D81:E81)</f>
        <v>8</v>
      </c>
      <c r="E86" s="13">
        <f>D81</f>
        <v>1</v>
      </c>
      <c r="F86" s="62">
        <f>IF(D86=0,"Undefined",E86*100 / D86)</f>
        <v>12.5</v>
      </c>
    </row>
    <row r="87" spans="2:6" ht="12" customHeight="1" x14ac:dyDescent="0.25">
      <c r="C87" s="55" t="s">
        <v>63</v>
      </c>
      <c r="D87" s="56">
        <f>D86+D85</f>
        <v>20</v>
      </c>
      <c r="E87" s="56">
        <f>E86+E85</f>
        <v>2</v>
      </c>
      <c r="F87" s="63">
        <f>IF(D87=0,"Undefined",E87*100 / D87)</f>
        <v>10</v>
      </c>
    </row>
    <row r="90" spans="2:6" ht="12" customHeight="1" x14ac:dyDescent="0.25">
      <c r="B90" s="19" t="s">
        <v>15</v>
      </c>
    </row>
    <row r="92" spans="2:6" ht="12" customHeight="1" x14ac:dyDescent="0.25">
      <c r="C92" s="163" t="s">
        <v>64</v>
      </c>
      <c r="D92" s="164"/>
      <c r="E92" s="66">
        <v>3</v>
      </c>
    </row>
  </sheetData>
  <dataConsolidate/>
  <mergeCells count="78">
    <mergeCell ref="C77:E77"/>
    <mergeCell ref="D78:E78"/>
    <mergeCell ref="C83:F83"/>
    <mergeCell ref="C92:D92"/>
    <mergeCell ref="C53:D53"/>
    <mergeCell ref="C58:E58"/>
    <mergeCell ref="C60:E60"/>
    <mergeCell ref="D61:E61"/>
    <mergeCell ref="C66:F66"/>
    <mergeCell ref="C75:E75"/>
    <mergeCell ref="J48:K48"/>
    <mergeCell ref="J49:K49"/>
    <mergeCell ref="J50:K50"/>
    <mergeCell ref="J51:K51"/>
    <mergeCell ref="J52:K52"/>
    <mergeCell ref="C48:D48"/>
    <mergeCell ref="C49:D49"/>
    <mergeCell ref="C50:D50"/>
    <mergeCell ref="C51:D51"/>
    <mergeCell ref="C52:D52"/>
    <mergeCell ref="C47:D47"/>
    <mergeCell ref="C28:E28"/>
    <mergeCell ref="F28:I28"/>
    <mergeCell ref="C30:F30"/>
    <mergeCell ref="C31:F31"/>
    <mergeCell ref="C32:F32"/>
    <mergeCell ref="C33:F33"/>
    <mergeCell ref="C38:F38"/>
    <mergeCell ref="C40:D40"/>
    <mergeCell ref="C41:D41"/>
    <mergeCell ref="C42:D42"/>
    <mergeCell ref="F41:G41"/>
    <mergeCell ref="C25:E25"/>
    <mergeCell ref="F25:I25"/>
    <mergeCell ref="C26:E26"/>
    <mergeCell ref="F26:I26"/>
    <mergeCell ref="C27:E27"/>
    <mergeCell ref="F27:I27"/>
    <mergeCell ref="C24:I24"/>
    <mergeCell ref="C15:E15"/>
    <mergeCell ref="F15:I15"/>
    <mergeCell ref="C16:E16"/>
    <mergeCell ref="F16:I16"/>
    <mergeCell ref="C18:J18"/>
    <mergeCell ref="C19:E19"/>
    <mergeCell ref="F19:J19"/>
    <mergeCell ref="C20:E20"/>
    <mergeCell ref="C21:E21"/>
    <mergeCell ref="F21:J21"/>
    <mergeCell ref="C22:E22"/>
    <mergeCell ref="F22:J22"/>
    <mergeCell ref="C12:E12"/>
    <mergeCell ref="F12:I12"/>
    <mergeCell ref="C13:E13"/>
    <mergeCell ref="F13:I13"/>
    <mergeCell ref="C14:E14"/>
    <mergeCell ref="F14:I14"/>
    <mergeCell ref="C11:E11"/>
    <mergeCell ref="F11:I11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0:I10"/>
    <mergeCell ref="M1:O1"/>
    <mergeCell ref="B3:D3"/>
    <mergeCell ref="C4:D4"/>
    <mergeCell ref="E4:F4"/>
    <mergeCell ref="G4:H4"/>
    <mergeCell ref="I4:J4"/>
  </mergeCells>
  <hyperlinks>
    <hyperlink ref="B4" location="$B$8" tooltip="Goto inputs" display="$B$8"/>
    <hyperlink ref="B6" location="$B$36" tooltip="Goto prior class probabilities" display="$B$36"/>
    <hyperlink ref="B7" location="$B$45" tooltip="Goto regression model" display="$B$45"/>
    <hyperlink ref="I5:J5" location="'LR_NewScore2'!A1" tooltip="Goto Classification of New Data" display="'LR_NewScore2'!A1"/>
    <hyperlink ref="C4:D4" location="$B$56" tooltip="Goto Training scoring - Summary Report" display="$B$56"/>
    <hyperlink ref="E4:F4" location="$B$73" tooltip="Goto Validation scoring - Summary Report" display="$B$73"/>
    <hyperlink ref="B5" location="$B$90" tooltip="Goto timings" display="$B$90"/>
  </hyperlink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P9"/>
  <sheetViews>
    <sheetView showGridLines="0" workbookViewId="0">
      <selection activeCell="N19" sqref="N19"/>
    </sheetView>
  </sheetViews>
  <sheetFormatPr defaultColWidth="10.140625" defaultRowHeight="12" customHeight="1" x14ac:dyDescent="0.25"/>
  <cols>
    <col min="1" max="1" width="10.140625" style="11"/>
    <col min="2" max="2" width="8.140625" style="11" customWidth="1"/>
    <col min="3" max="3" width="1.42578125" style="11" customWidth="1"/>
    <col min="4" max="16384" width="10.140625" style="11"/>
  </cols>
  <sheetData>
    <row r="1" spans="2:16" ht="16.5" customHeight="1" x14ac:dyDescent="0.25">
      <c r="B1" s="12" t="s">
        <v>188</v>
      </c>
      <c r="C1" s="10"/>
      <c r="M1" s="113" t="s">
        <v>189</v>
      </c>
      <c r="N1" s="114"/>
      <c r="O1" s="114"/>
      <c r="P1" s="15" t="s">
        <v>8</v>
      </c>
    </row>
    <row r="3" spans="2:16" ht="12" customHeight="1" x14ac:dyDescent="0.25">
      <c r="B3" s="163" t="s">
        <v>45</v>
      </c>
      <c r="C3" s="164"/>
      <c r="D3" s="196" t="s">
        <v>185</v>
      </c>
      <c r="E3" s="197"/>
      <c r="F3" s="197"/>
      <c r="G3" s="198"/>
      <c r="J3" s="127" t="s">
        <v>46</v>
      </c>
      <c r="K3" s="129"/>
    </row>
    <row r="4" spans="2:16" ht="12" customHeight="1" thickBot="1" x14ac:dyDescent="0.3"/>
    <row r="5" spans="2:16" ht="21.95" customHeight="1" thickBot="1" x14ac:dyDescent="0.3">
      <c r="B5" s="152" t="s">
        <v>47</v>
      </c>
      <c r="C5" s="165"/>
      <c r="D5" s="165"/>
      <c r="E5" s="165"/>
      <c r="F5" s="28">
        <v>0.5</v>
      </c>
      <c r="G5" s="165" t="s">
        <v>48</v>
      </c>
      <c r="H5" s="165"/>
      <c r="I5" s="165"/>
      <c r="J5" s="165"/>
      <c r="K5" s="199"/>
    </row>
    <row r="6" spans="2:16" ht="12" customHeight="1" thickBot="1" x14ac:dyDescent="0.3"/>
    <row r="7" spans="2:16" ht="23.1" customHeight="1" x14ac:dyDescent="0.25">
      <c r="B7" s="33" t="s">
        <v>49</v>
      </c>
      <c r="D7" s="39" t="s">
        <v>50</v>
      </c>
      <c r="E7" s="42" t="s">
        <v>52</v>
      </c>
      <c r="F7" s="108" t="s">
        <v>173</v>
      </c>
      <c r="G7" s="42" t="s">
        <v>1</v>
      </c>
      <c r="H7" s="106" t="s">
        <v>5</v>
      </c>
      <c r="I7" s="106" t="s">
        <v>2</v>
      </c>
      <c r="J7" s="106" t="s">
        <v>3</v>
      </c>
      <c r="K7" s="107" t="s">
        <v>4</v>
      </c>
    </row>
    <row r="8" spans="2:16" ht="12" customHeight="1" x14ac:dyDescent="0.25">
      <c r="B8" s="34">
        <v>1</v>
      </c>
      <c r="D8" s="38" t="str">
        <f>IF(E8&gt;=$F$5,"1","0")</f>
        <v>1</v>
      </c>
      <c r="E8" s="43">
        <v>0.99823245577479502</v>
      </c>
      <c r="F8" s="14">
        <v>6.3363950309999897</v>
      </c>
      <c r="G8" s="43">
        <v>1</v>
      </c>
      <c r="H8" s="14">
        <v>700</v>
      </c>
      <c r="I8" s="14">
        <v>8</v>
      </c>
      <c r="J8" s="45">
        <v>21000</v>
      </c>
      <c r="K8" s="48">
        <v>0.15</v>
      </c>
    </row>
    <row r="9" spans="2:16" ht="12" customHeight="1" thickBot="1" x14ac:dyDescent="0.3">
      <c r="B9" s="35">
        <v>2</v>
      </c>
      <c r="D9" s="40" t="str">
        <f>IF(E9&gt;=$F$5,"1","0")</f>
        <v>0</v>
      </c>
      <c r="E9" s="44">
        <v>6.6523994099999994E-8</v>
      </c>
      <c r="F9" s="46">
        <v>-16.5257030739999</v>
      </c>
      <c r="G9" s="44">
        <v>0</v>
      </c>
      <c r="H9" s="46">
        <v>520</v>
      </c>
      <c r="I9" s="46">
        <v>1</v>
      </c>
      <c r="J9" s="47">
        <v>4000</v>
      </c>
      <c r="K9" s="49">
        <v>0.9</v>
      </c>
    </row>
  </sheetData>
  <dataConsolidate/>
  <mergeCells count="6">
    <mergeCell ref="M1:O1"/>
    <mergeCell ref="B3:C3"/>
    <mergeCell ref="D3:G3"/>
    <mergeCell ref="J3:K3"/>
    <mergeCell ref="B5:E5"/>
    <mergeCell ref="G5:K5"/>
  </mergeCells>
  <hyperlinks>
    <hyperlink ref="J3:K3" location="'LR_Output2'!A1" tooltip="Goto Navigator" display="'LR_Output2'!A1"/>
  </hyperlink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U51"/>
  <sheetViews>
    <sheetView showGridLines="0" workbookViewId="0">
      <selection activeCell="K8" sqref="K8"/>
    </sheetView>
  </sheetViews>
  <sheetFormatPr defaultColWidth="10.140625" defaultRowHeight="12" customHeight="1" x14ac:dyDescent="0.2"/>
  <cols>
    <col min="1" max="4" width="10.140625" style="68"/>
    <col min="5" max="5" width="9.7109375" style="68" customWidth="1"/>
    <col min="6" max="16384" width="10.140625" style="68"/>
  </cols>
  <sheetData>
    <row r="1" spans="1:255" ht="24.95" customHeight="1" x14ac:dyDescent="0.25">
      <c r="A1" s="70" t="s">
        <v>135</v>
      </c>
      <c r="K1" s="167" t="s">
        <v>189</v>
      </c>
      <c r="L1" s="168"/>
      <c r="M1" s="168"/>
      <c r="N1" s="72" t="s">
        <v>8</v>
      </c>
      <c r="IU1" s="67"/>
    </row>
    <row r="3" spans="1:255" ht="12" customHeight="1" x14ac:dyDescent="0.2">
      <c r="B3" s="169" t="s">
        <v>66</v>
      </c>
      <c r="C3" s="169"/>
      <c r="D3" s="169"/>
      <c r="E3" s="169"/>
      <c r="F3" s="169"/>
      <c r="G3" s="169"/>
      <c r="H3" s="170"/>
    </row>
    <row r="4" spans="1:255" ht="12" customHeight="1" x14ac:dyDescent="0.2">
      <c r="B4" s="171" t="s">
        <v>67</v>
      </c>
      <c r="C4" s="171"/>
      <c r="D4" s="171"/>
      <c r="E4" s="172" t="s">
        <v>176</v>
      </c>
      <c r="F4" s="172"/>
      <c r="G4" s="172"/>
      <c r="H4" s="173"/>
    </row>
    <row r="5" spans="1:255" ht="12" customHeight="1" x14ac:dyDescent="0.2">
      <c r="B5" s="174" t="s">
        <v>69</v>
      </c>
      <c r="C5" s="174"/>
      <c r="D5" s="174"/>
      <c r="E5" s="175" t="s">
        <v>177</v>
      </c>
      <c r="F5" s="175"/>
      <c r="G5" s="175"/>
      <c r="H5" s="176"/>
    </row>
    <row r="6" spans="1:255" ht="12" customHeight="1" x14ac:dyDescent="0.2">
      <c r="B6" s="174" t="s">
        <v>71</v>
      </c>
      <c r="C6" s="174"/>
      <c r="D6" s="174"/>
      <c r="E6" s="175" t="s">
        <v>131</v>
      </c>
      <c r="F6" s="175"/>
      <c r="G6" s="175"/>
      <c r="H6" s="176"/>
    </row>
    <row r="7" spans="1:255" ht="12" customHeight="1" x14ac:dyDescent="0.2">
      <c r="B7" s="174" t="s">
        <v>73</v>
      </c>
      <c r="C7" s="174"/>
      <c r="D7" s="174"/>
      <c r="E7" s="175">
        <v>30</v>
      </c>
      <c r="F7" s="175"/>
      <c r="G7" s="175"/>
      <c r="H7" s="176"/>
    </row>
    <row r="8" spans="1:255" ht="12" customHeight="1" x14ac:dyDescent="0.2">
      <c r="B8" s="174" t="s">
        <v>132</v>
      </c>
      <c r="C8" s="174"/>
      <c r="D8" s="174"/>
      <c r="E8" s="175" t="s">
        <v>133</v>
      </c>
      <c r="F8" s="175"/>
      <c r="G8" s="175"/>
      <c r="H8" s="176"/>
    </row>
    <row r="9" spans="1:255" ht="12" customHeight="1" x14ac:dyDescent="0.2">
      <c r="B9" s="174" t="s">
        <v>134</v>
      </c>
      <c r="C9" s="174"/>
      <c r="D9" s="174"/>
      <c r="E9" s="175">
        <v>20</v>
      </c>
      <c r="F9" s="175"/>
      <c r="G9" s="175"/>
      <c r="H9" s="176"/>
    </row>
    <row r="10" spans="1:255" ht="12" customHeight="1" x14ac:dyDescent="0.2">
      <c r="B10" s="174" t="s">
        <v>74</v>
      </c>
      <c r="C10" s="174"/>
      <c r="D10" s="174"/>
      <c r="E10" s="175">
        <v>6</v>
      </c>
      <c r="F10" s="175"/>
      <c r="G10" s="175"/>
      <c r="H10" s="176"/>
    </row>
    <row r="11" spans="1:255" ht="12" customHeight="1" x14ac:dyDescent="0.2">
      <c r="B11" s="177" t="s">
        <v>75</v>
      </c>
      <c r="C11" s="177"/>
      <c r="D11" s="177"/>
      <c r="E11" s="178">
        <v>6</v>
      </c>
      <c r="F11" s="178"/>
      <c r="G11" s="178"/>
      <c r="H11" s="179"/>
    </row>
    <row r="13" spans="1:255" ht="12" customHeight="1" x14ac:dyDescent="0.2">
      <c r="B13" s="169" t="s">
        <v>76</v>
      </c>
      <c r="C13" s="169"/>
      <c r="D13" s="169"/>
      <c r="E13" s="169"/>
      <c r="F13" s="169"/>
      <c r="G13" s="169"/>
      <c r="H13" s="169"/>
      <c r="I13" s="169"/>
      <c r="J13" s="170"/>
    </row>
    <row r="14" spans="1:255" ht="12" customHeight="1" x14ac:dyDescent="0.2">
      <c r="B14" s="171" t="s">
        <v>77</v>
      </c>
      <c r="C14" s="171"/>
      <c r="D14" s="171"/>
      <c r="E14" s="71" t="s">
        <v>1</v>
      </c>
      <c r="F14" s="71" t="s">
        <v>5</v>
      </c>
      <c r="G14" s="71" t="s">
        <v>2</v>
      </c>
      <c r="H14" s="71" t="s">
        <v>3</v>
      </c>
      <c r="I14" s="71" t="s">
        <v>4</v>
      </c>
      <c r="J14" s="74" t="s">
        <v>0</v>
      </c>
    </row>
    <row r="15" spans="1:255" ht="12" customHeight="1" x14ac:dyDescent="0.2">
      <c r="B15" s="174" t="s">
        <v>78</v>
      </c>
      <c r="C15" s="174"/>
      <c r="D15" s="174"/>
      <c r="E15" s="71" t="s">
        <v>80</v>
      </c>
      <c r="F15" s="71" t="s">
        <v>80</v>
      </c>
      <c r="G15" s="71" t="s">
        <v>80</v>
      </c>
      <c r="H15" s="71" t="s">
        <v>80</v>
      </c>
      <c r="I15" s="71" t="s">
        <v>80</v>
      </c>
      <c r="J15" s="74" t="s">
        <v>82</v>
      </c>
    </row>
    <row r="16" spans="1:255" ht="12" customHeight="1" x14ac:dyDescent="0.2">
      <c r="B16" s="177" t="s">
        <v>79</v>
      </c>
      <c r="C16" s="177"/>
      <c r="D16" s="177"/>
      <c r="E16" s="73" t="s">
        <v>81</v>
      </c>
      <c r="F16" s="73" t="s">
        <v>81</v>
      </c>
      <c r="G16" s="73" t="s">
        <v>81</v>
      </c>
      <c r="H16" s="73" t="s">
        <v>81</v>
      </c>
      <c r="I16" s="73" t="s">
        <v>81</v>
      </c>
      <c r="J16" s="75" t="s">
        <v>81</v>
      </c>
    </row>
    <row r="18" spans="2:10" ht="12" customHeight="1" x14ac:dyDescent="0.2">
      <c r="B18" s="169" t="s">
        <v>83</v>
      </c>
      <c r="C18" s="169"/>
      <c r="D18" s="169"/>
      <c r="E18" s="180"/>
      <c r="F18" s="180"/>
      <c r="G18" s="180"/>
      <c r="H18" s="180"/>
      <c r="I18" s="180"/>
      <c r="J18" s="181"/>
    </row>
    <row r="19" spans="2:10" ht="12" customHeight="1" x14ac:dyDescent="0.2">
      <c r="B19" s="171" t="s">
        <v>84</v>
      </c>
      <c r="C19" s="171"/>
      <c r="D19" s="171"/>
      <c r="E19" s="78" t="s">
        <v>1</v>
      </c>
      <c r="F19" s="78" t="s">
        <v>5</v>
      </c>
      <c r="G19" s="78" t="s">
        <v>2</v>
      </c>
      <c r="H19" s="78" t="s">
        <v>3</v>
      </c>
      <c r="I19" s="78" t="s">
        <v>4</v>
      </c>
      <c r="J19" s="77" t="s">
        <v>0</v>
      </c>
    </row>
    <row r="20" spans="2:10" ht="12" customHeight="1" x14ac:dyDescent="0.2">
      <c r="B20" s="174" t="s">
        <v>85</v>
      </c>
      <c r="C20" s="174"/>
      <c r="D20" s="174"/>
      <c r="E20" s="78" t="s">
        <v>86</v>
      </c>
      <c r="F20" s="78" t="s">
        <v>86</v>
      </c>
      <c r="G20" s="78" t="s">
        <v>86</v>
      </c>
      <c r="H20" s="78" t="s">
        <v>86</v>
      </c>
      <c r="I20" s="78" t="s">
        <v>86</v>
      </c>
      <c r="J20" s="77" t="s">
        <v>87</v>
      </c>
    </row>
    <row r="21" spans="2:10" ht="12" customHeight="1" x14ac:dyDescent="0.2">
      <c r="B21" s="174" t="s">
        <v>88</v>
      </c>
      <c r="C21" s="174"/>
      <c r="D21" s="174"/>
      <c r="E21" s="172" t="s">
        <v>120</v>
      </c>
      <c r="F21" s="172"/>
      <c r="G21" s="172"/>
      <c r="H21" s="172"/>
      <c r="I21" s="172"/>
      <c r="J21" s="173"/>
    </row>
    <row r="22" spans="2:10" ht="12" customHeight="1" x14ac:dyDescent="0.2">
      <c r="B22" s="177" t="s">
        <v>178</v>
      </c>
      <c r="C22" s="177"/>
      <c r="D22" s="177"/>
      <c r="E22" s="178" t="s">
        <v>31</v>
      </c>
      <c r="F22" s="178"/>
      <c r="G22" s="178"/>
      <c r="H22" s="178"/>
      <c r="I22" s="178"/>
      <c r="J22" s="179"/>
    </row>
    <row r="24" spans="2:10" ht="12" customHeight="1" x14ac:dyDescent="0.2">
      <c r="B24" s="180" t="s">
        <v>90</v>
      </c>
      <c r="C24" s="180"/>
      <c r="D24" s="180"/>
      <c r="E24" s="180"/>
      <c r="F24" s="180"/>
      <c r="G24" s="180"/>
      <c r="H24" s="181"/>
    </row>
    <row r="25" spans="2:10" ht="12" customHeight="1" x14ac:dyDescent="0.2">
      <c r="B25" s="182" t="s">
        <v>91</v>
      </c>
      <c r="C25" s="182"/>
      <c r="D25" s="182"/>
      <c r="E25" s="183">
        <v>2</v>
      </c>
      <c r="F25" s="183"/>
      <c r="G25" s="183"/>
      <c r="H25" s="184"/>
    </row>
    <row r="26" spans="2:10" ht="12" customHeight="1" x14ac:dyDescent="0.2">
      <c r="B26" s="171" t="s">
        <v>92</v>
      </c>
      <c r="C26" s="171"/>
      <c r="D26" s="171"/>
      <c r="E26" s="172">
        <v>1</v>
      </c>
      <c r="F26" s="172"/>
      <c r="G26" s="172"/>
      <c r="H26" s="173"/>
    </row>
    <row r="27" spans="2:10" ht="12" customHeight="1" x14ac:dyDescent="0.2">
      <c r="B27" s="177" t="s">
        <v>93</v>
      </c>
      <c r="C27" s="177"/>
      <c r="D27" s="177"/>
      <c r="E27" s="178">
        <v>0</v>
      </c>
      <c r="F27" s="178"/>
      <c r="G27" s="178"/>
      <c r="H27" s="179"/>
    </row>
    <row r="29" spans="2:10" ht="12" customHeight="1" x14ac:dyDescent="0.2">
      <c r="B29" s="169" t="s">
        <v>40</v>
      </c>
      <c r="C29" s="185"/>
      <c r="D29" s="186"/>
    </row>
    <row r="31" spans="2:10" ht="12" customHeight="1" x14ac:dyDescent="0.2">
      <c r="B31" s="180" t="s">
        <v>43</v>
      </c>
      <c r="C31" s="194"/>
      <c r="D31" s="109" t="s">
        <v>42</v>
      </c>
    </row>
    <row r="32" spans="2:10" ht="12" customHeight="1" x14ac:dyDescent="0.2">
      <c r="B32" s="171">
        <v>1</v>
      </c>
      <c r="C32" s="171"/>
      <c r="D32" s="76">
        <v>0.36666666666666664</v>
      </c>
    </row>
    <row r="33" spans="2:8" ht="12" customHeight="1" x14ac:dyDescent="0.2">
      <c r="B33" s="177">
        <v>0</v>
      </c>
      <c r="C33" s="177"/>
      <c r="D33" s="75">
        <v>0.6333333333333333</v>
      </c>
    </row>
    <row r="35" spans="2:8" ht="12" customHeight="1" x14ac:dyDescent="0.2">
      <c r="B35" s="169" t="s">
        <v>94</v>
      </c>
      <c r="C35" s="185"/>
      <c r="D35" s="185"/>
      <c r="E35" s="186"/>
    </row>
    <row r="37" spans="2:8" ht="12" customHeight="1" x14ac:dyDescent="0.2">
      <c r="B37" s="169" t="s">
        <v>179</v>
      </c>
      <c r="C37" s="169"/>
      <c r="D37" s="169"/>
      <c r="E37" s="79" t="s">
        <v>153</v>
      </c>
    </row>
    <row r="38" spans="2:8" ht="12" customHeight="1" x14ac:dyDescent="0.2">
      <c r="B38" s="171" t="s">
        <v>180</v>
      </c>
      <c r="C38" s="171"/>
      <c r="D38" s="171"/>
      <c r="E38" s="74">
        <v>8.7089815099999992</v>
      </c>
    </row>
    <row r="39" spans="2:8" ht="12" customHeight="1" x14ac:dyDescent="0.2">
      <c r="B39" s="174" t="s">
        <v>1</v>
      </c>
      <c r="C39" s="174"/>
      <c r="D39" s="174"/>
      <c r="E39" s="74">
        <v>-1.89079905</v>
      </c>
    </row>
    <row r="40" spans="2:8" ht="12" customHeight="1" x14ac:dyDescent="0.2">
      <c r="B40" s="174" t="s">
        <v>5</v>
      </c>
      <c r="C40" s="174"/>
      <c r="D40" s="174"/>
      <c r="E40" s="74">
        <v>1.1262029999999999E-2</v>
      </c>
    </row>
    <row r="41" spans="2:8" ht="12" customHeight="1" x14ac:dyDescent="0.2">
      <c r="B41" s="174" t="s">
        <v>2</v>
      </c>
      <c r="C41" s="174"/>
      <c r="D41" s="174"/>
      <c r="E41" s="74">
        <v>0.18884063000000001</v>
      </c>
    </row>
    <row r="42" spans="2:8" ht="12" customHeight="1" x14ac:dyDescent="0.2">
      <c r="B42" s="174" t="s">
        <v>3</v>
      </c>
      <c r="C42" s="174"/>
      <c r="D42" s="174"/>
      <c r="E42" s="74">
        <v>-2.2931000000000001E-4</v>
      </c>
    </row>
    <row r="43" spans="2:8" ht="12" customHeight="1" x14ac:dyDescent="0.2">
      <c r="B43" s="177" t="s">
        <v>4</v>
      </c>
      <c r="C43" s="177"/>
      <c r="D43" s="177"/>
      <c r="E43" s="75">
        <v>-33.736156459999997</v>
      </c>
    </row>
    <row r="45" spans="2:8" ht="12" customHeight="1" x14ac:dyDescent="0.2">
      <c r="B45" s="169" t="s">
        <v>95</v>
      </c>
      <c r="C45" s="169"/>
      <c r="D45" s="169"/>
      <c r="E45" s="169"/>
      <c r="F45" s="169"/>
      <c r="G45" s="169"/>
      <c r="H45" s="170"/>
    </row>
    <row r="46" spans="2:8" ht="12" customHeight="1" x14ac:dyDescent="0.2">
      <c r="B46" s="171" t="s">
        <v>144</v>
      </c>
      <c r="C46" s="171"/>
      <c r="D46" s="171"/>
      <c r="E46" s="172">
        <v>50</v>
      </c>
      <c r="F46" s="172"/>
      <c r="G46" s="172"/>
      <c r="H46" s="173"/>
    </row>
    <row r="47" spans="2:8" ht="12" customHeight="1" x14ac:dyDescent="0.2">
      <c r="B47" s="174" t="s">
        <v>145</v>
      </c>
      <c r="C47" s="174"/>
      <c r="D47" s="174"/>
      <c r="E47" s="175">
        <v>1</v>
      </c>
      <c r="F47" s="175"/>
      <c r="G47" s="175"/>
      <c r="H47" s="176"/>
    </row>
    <row r="48" spans="2:8" ht="12" customHeight="1" x14ac:dyDescent="0.2">
      <c r="B48" s="174" t="s">
        <v>96</v>
      </c>
      <c r="C48" s="174"/>
      <c r="D48" s="174"/>
      <c r="E48" s="175">
        <v>0.5</v>
      </c>
      <c r="F48" s="175"/>
      <c r="G48" s="175"/>
      <c r="H48" s="176"/>
    </row>
    <row r="49" spans="2:13" ht="12" customHeight="1" x14ac:dyDescent="0.2">
      <c r="B49" s="177" t="s">
        <v>146</v>
      </c>
      <c r="C49" s="177"/>
      <c r="D49" s="177"/>
      <c r="E49" s="178">
        <v>95</v>
      </c>
      <c r="F49" s="178"/>
      <c r="G49" s="178"/>
      <c r="H49" s="179"/>
    </row>
    <row r="51" spans="2:13" ht="12" customHeight="1" x14ac:dyDescent="0.2">
      <c r="M51" s="69" t="s">
        <v>97</v>
      </c>
    </row>
  </sheetData>
  <dataConsolidate/>
  <mergeCells count="57">
    <mergeCell ref="B49:D49"/>
    <mergeCell ref="E49:H49"/>
    <mergeCell ref="B45:H45"/>
    <mergeCell ref="B46:D46"/>
    <mergeCell ref="E46:H46"/>
    <mergeCell ref="B47:D47"/>
    <mergeCell ref="E47:H47"/>
    <mergeCell ref="B48:D48"/>
    <mergeCell ref="E48:H48"/>
    <mergeCell ref="B43:D43"/>
    <mergeCell ref="B29:D29"/>
    <mergeCell ref="B31:C31"/>
    <mergeCell ref="B32:C32"/>
    <mergeCell ref="B33:C33"/>
    <mergeCell ref="B35:E35"/>
    <mergeCell ref="B37:D37"/>
    <mergeCell ref="B38:D38"/>
    <mergeCell ref="B39:D39"/>
    <mergeCell ref="B40:D40"/>
    <mergeCell ref="B41:D41"/>
    <mergeCell ref="B42:D42"/>
    <mergeCell ref="B27:D27"/>
    <mergeCell ref="E27:H27"/>
    <mergeCell ref="B20:D20"/>
    <mergeCell ref="B21:D21"/>
    <mergeCell ref="E21:J21"/>
    <mergeCell ref="B22:D22"/>
    <mergeCell ref="E22:J22"/>
    <mergeCell ref="B24:H24"/>
    <mergeCell ref="B25:D25"/>
    <mergeCell ref="E25:H25"/>
    <mergeCell ref="B26:D26"/>
    <mergeCell ref="E26:H26"/>
    <mergeCell ref="B19:D19"/>
    <mergeCell ref="B9:D9"/>
    <mergeCell ref="E9:H9"/>
    <mergeCell ref="B10:D10"/>
    <mergeCell ref="E10:H10"/>
    <mergeCell ref="B11:D11"/>
    <mergeCell ref="E11:H11"/>
    <mergeCell ref="B13:J13"/>
    <mergeCell ref="B14:D14"/>
    <mergeCell ref="B15:D15"/>
    <mergeCell ref="B16:D16"/>
    <mergeCell ref="B18:J18"/>
    <mergeCell ref="B6:D6"/>
    <mergeCell ref="E6:H6"/>
    <mergeCell ref="B7:D7"/>
    <mergeCell ref="E7:H7"/>
    <mergeCell ref="B8:D8"/>
    <mergeCell ref="E8:H8"/>
    <mergeCell ref="K1:M1"/>
    <mergeCell ref="B3:H3"/>
    <mergeCell ref="B4:D4"/>
    <mergeCell ref="E4:H4"/>
    <mergeCell ref="B5:D5"/>
    <mergeCell ref="E5:H5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42"/>
  <sheetViews>
    <sheetView showGridLines="0" workbookViewId="0">
      <selection activeCell="I5" sqref="I5"/>
    </sheetView>
  </sheetViews>
  <sheetFormatPr defaultColWidth="10.140625" defaultRowHeight="12" customHeight="1" x14ac:dyDescent="0.25"/>
  <cols>
    <col min="1" max="2" width="10.140625" style="11"/>
    <col min="3" max="3" width="1.42578125" style="11" customWidth="1"/>
    <col min="4" max="16384" width="10.140625" style="11"/>
  </cols>
  <sheetData>
    <row r="1" spans="2:14" ht="16.5" customHeight="1" x14ac:dyDescent="0.25">
      <c r="B1" s="12" t="s">
        <v>98</v>
      </c>
      <c r="C1" s="10"/>
      <c r="K1" s="113" t="s">
        <v>99</v>
      </c>
      <c r="L1" s="114"/>
      <c r="M1" s="114"/>
      <c r="N1" s="15" t="s">
        <v>8</v>
      </c>
    </row>
    <row r="4" spans="2:14" ht="12" customHeight="1" x14ac:dyDescent="0.25">
      <c r="B4" s="115" t="s">
        <v>26</v>
      </c>
      <c r="C4" s="116"/>
      <c r="D4" s="116"/>
      <c r="E4" s="116"/>
      <c r="F4" s="116"/>
      <c r="G4" s="117"/>
    </row>
    <row r="5" spans="2:14" ht="12" customHeight="1" x14ac:dyDescent="0.25">
      <c r="B5" s="118" t="s">
        <v>100</v>
      </c>
      <c r="C5" s="118"/>
      <c r="D5" s="118"/>
      <c r="E5" s="119" t="s">
        <v>101</v>
      </c>
      <c r="F5" s="119"/>
      <c r="G5" s="120"/>
    </row>
    <row r="6" spans="2:14" ht="12" customHeight="1" x14ac:dyDescent="0.25">
      <c r="B6" s="121" t="s">
        <v>102</v>
      </c>
      <c r="C6" s="121"/>
      <c r="D6" s="121"/>
      <c r="E6" s="122" t="s">
        <v>103</v>
      </c>
      <c r="F6" s="122"/>
      <c r="G6" s="123"/>
    </row>
    <row r="7" spans="2:14" ht="12" customHeight="1" x14ac:dyDescent="0.25">
      <c r="B7" s="121" t="s">
        <v>104</v>
      </c>
      <c r="C7" s="121"/>
      <c r="D7" s="121"/>
      <c r="E7" s="122" t="b">
        <v>0</v>
      </c>
      <c r="F7" s="122"/>
      <c r="G7" s="123"/>
    </row>
    <row r="8" spans="2:14" ht="12" customHeight="1" x14ac:dyDescent="0.25">
      <c r="B8" s="121" t="s">
        <v>105</v>
      </c>
      <c r="C8" s="121"/>
      <c r="D8" s="121"/>
      <c r="E8" s="122">
        <v>12345</v>
      </c>
      <c r="F8" s="122"/>
      <c r="G8" s="123"/>
    </row>
    <row r="9" spans="2:14" ht="12" customHeight="1" x14ac:dyDescent="0.25">
      <c r="B9" s="121" t="s">
        <v>106</v>
      </c>
      <c r="C9" s="121"/>
      <c r="D9" s="121"/>
      <c r="E9" s="122">
        <v>50</v>
      </c>
      <c r="F9" s="122"/>
      <c r="G9" s="123"/>
    </row>
    <row r="10" spans="2:14" ht="12" customHeight="1" x14ac:dyDescent="0.25">
      <c r="B10" s="124" t="s">
        <v>107</v>
      </c>
      <c r="C10" s="124"/>
      <c r="D10" s="124"/>
      <c r="E10" s="125">
        <v>30</v>
      </c>
      <c r="F10" s="125"/>
      <c r="G10" s="126"/>
    </row>
    <row r="12" spans="2:14" ht="20.100000000000001" customHeight="1" x14ac:dyDescent="0.25">
      <c r="B12" s="29" t="s">
        <v>49</v>
      </c>
      <c r="D12" s="29" t="s">
        <v>1</v>
      </c>
      <c r="E12" s="29" t="s">
        <v>5</v>
      </c>
      <c r="F12" s="29" t="s">
        <v>2</v>
      </c>
      <c r="G12" s="29" t="s">
        <v>3</v>
      </c>
      <c r="H12" s="29" t="s">
        <v>4</v>
      </c>
      <c r="I12" s="29" t="s">
        <v>0</v>
      </c>
    </row>
    <row r="13" spans="2:14" ht="12" customHeight="1" x14ac:dyDescent="0.25">
      <c r="B13" s="30">
        <v>3</v>
      </c>
      <c r="D13" s="14">
        <v>1</v>
      </c>
      <c r="E13" s="14">
        <v>677</v>
      </c>
      <c r="F13" s="14">
        <v>11</v>
      </c>
      <c r="G13" s="84">
        <v>20000</v>
      </c>
      <c r="H13" s="90">
        <v>0.55000000000000004</v>
      </c>
      <c r="I13" s="26">
        <v>1</v>
      </c>
    </row>
    <row r="14" spans="2:14" ht="12" customHeight="1" x14ac:dyDescent="0.25">
      <c r="B14" s="31">
        <v>4</v>
      </c>
      <c r="D14" s="13">
        <v>0</v>
      </c>
      <c r="E14" s="13">
        <v>625</v>
      </c>
      <c r="F14" s="13">
        <v>15</v>
      </c>
      <c r="G14" s="83">
        <v>12800</v>
      </c>
      <c r="H14" s="89">
        <v>0.65</v>
      </c>
      <c r="I14" s="41">
        <v>0</v>
      </c>
    </row>
    <row r="15" spans="2:14" ht="12" customHeight="1" x14ac:dyDescent="0.25">
      <c r="B15" s="31">
        <v>5</v>
      </c>
      <c r="D15" s="13">
        <v>0</v>
      </c>
      <c r="E15" s="13">
        <v>527</v>
      </c>
      <c r="F15" s="13">
        <v>12</v>
      </c>
      <c r="G15" s="83">
        <v>5700</v>
      </c>
      <c r="H15" s="89">
        <v>0.75</v>
      </c>
      <c r="I15" s="41">
        <v>0</v>
      </c>
    </row>
    <row r="16" spans="2:14" ht="12" customHeight="1" x14ac:dyDescent="0.25">
      <c r="B16" s="31">
        <v>7</v>
      </c>
      <c r="D16" s="13">
        <v>0</v>
      </c>
      <c r="E16" s="13">
        <v>733</v>
      </c>
      <c r="F16" s="13">
        <v>7</v>
      </c>
      <c r="G16" s="83">
        <v>35200</v>
      </c>
      <c r="H16" s="89">
        <v>0.2</v>
      </c>
      <c r="I16" s="41">
        <v>1</v>
      </c>
    </row>
    <row r="17" spans="2:9" ht="12" customHeight="1" x14ac:dyDescent="0.25">
      <c r="B17" s="31">
        <v>8</v>
      </c>
      <c r="D17" s="13">
        <v>0</v>
      </c>
      <c r="E17" s="13">
        <v>620</v>
      </c>
      <c r="F17" s="13">
        <v>5</v>
      </c>
      <c r="G17" s="83">
        <v>22800</v>
      </c>
      <c r="H17" s="89">
        <v>0.62</v>
      </c>
      <c r="I17" s="41">
        <v>0</v>
      </c>
    </row>
    <row r="18" spans="2:9" ht="12" customHeight="1" x14ac:dyDescent="0.25">
      <c r="B18" s="31">
        <v>10</v>
      </c>
      <c r="D18" s="13">
        <v>1</v>
      </c>
      <c r="E18" s="13">
        <v>660</v>
      </c>
      <c r="F18" s="13">
        <v>24</v>
      </c>
      <c r="G18" s="83">
        <v>9200</v>
      </c>
      <c r="H18" s="89">
        <v>0.35</v>
      </c>
      <c r="I18" s="41">
        <v>1</v>
      </c>
    </row>
    <row r="19" spans="2:9" ht="12" customHeight="1" x14ac:dyDescent="0.25">
      <c r="B19" s="31">
        <v>11</v>
      </c>
      <c r="D19" s="13">
        <v>1</v>
      </c>
      <c r="E19" s="13">
        <v>700</v>
      </c>
      <c r="F19" s="13">
        <v>19</v>
      </c>
      <c r="G19" s="83">
        <v>22000</v>
      </c>
      <c r="H19" s="89">
        <v>0.18</v>
      </c>
      <c r="I19" s="41">
        <v>1</v>
      </c>
    </row>
    <row r="20" spans="2:9" ht="12" customHeight="1" x14ac:dyDescent="0.25">
      <c r="B20" s="31">
        <v>13</v>
      </c>
      <c r="D20" s="13">
        <v>1</v>
      </c>
      <c r="E20" s="13">
        <v>565</v>
      </c>
      <c r="F20" s="13">
        <v>6</v>
      </c>
      <c r="G20" s="83">
        <v>7700</v>
      </c>
      <c r="H20" s="89">
        <v>0.7</v>
      </c>
      <c r="I20" s="41">
        <v>0</v>
      </c>
    </row>
    <row r="21" spans="2:9" ht="12" customHeight="1" x14ac:dyDescent="0.25">
      <c r="B21" s="31">
        <v>15</v>
      </c>
      <c r="D21" s="13">
        <v>1</v>
      </c>
      <c r="E21" s="13">
        <v>774</v>
      </c>
      <c r="F21" s="13">
        <v>13</v>
      </c>
      <c r="G21" s="83">
        <v>6100</v>
      </c>
      <c r="H21" s="89">
        <v>7.0000000000000007E-2</v>
      </c>
      <c r="I21" s="41">
        <v>1</v>
      </c>
    </row>
    <row r="22" spans="2:9" ht="12" customHeight="1" x14ac:dyDescent="0.25">
      <c r="B22" s="31">
        <v>18</v>
      </c>
      <c r="D22" s="13">
        <v>0</v>
      </c>
      <c r="E22" s="13">
        <v>523</v>
      </c>
      <c r="F22" s="13">
        <v>14</v>
      </c>
      <c r="G22" s="83">
        <v>27000</v>
      </c>
      <c r="H22" s="89">
        <v>0.79</v>
      </c>
      <c r="I22" s="41">
        <v>0</v>
      </c>
    </row>
    <row r="23" spans="2:9" ht="12" customHeight="1" x14ac:dyDescent="0.25">
      <c r="B23" s="31">
        <v>21</v>
      </c>
      <c r="D23" s="13">
        <v>0</v>
      </c>
      <c r="E23" s="13">
        <v>555</v>
      </c>
      <c r="F23" s="13">
        <v>4</v>
      </c>
      <c r="G23" s="83">
        <v>2500</v>
      </c>
      <c r="H23" s="89">
        <v>1</v>
      </c>
      <c r="I23" s="41">
        <v>0</v>
      </c>
    </row>
    <row r="24" spans="2:9" ht="12" customHeight="1" x14ac:dyDescent="0.25">
      <c r="B24" s="31">
        <v>23</v>
      </c>
      <c r="D24" s="13">
        <v>1</v>
      </c>
      <c r="E24" s="13">
        <v>642</v>
      </c>
      <c r="F24" s="13">
        <v>13</v>
      </c>
      <c r="G24" s="83">
        <v>16000</v>
      </c>
      <c r="H24" s="89">
        <v>0.25</v>
      </c>
      <c r="I24" s="41">
        <v>1</v>
      </c>
    </row>
    <row r="25" spans="2:9" ht="12" customHeight="1" x14ac:dyDescent="0.25">
      <c r="B25" s="31">
        <v>27</v>
      </c>
      <c r="D25" s="13">
        <v>1</v>
      </c>
      <c r="E25" s="13">
        <v>701</v>
      </c>
      <c r="F25" s="13">
        <v>9</v>
      </c>
      <c r="G25" s="83">
        <v>11700</v>
      </c>
      <c r="H25" s="89">
        <v>0.15</v>
      </c>
      <c r="I25" s="41">
        <v>1</v>
      </c>
    </row>
    <row r="26" spans="2:9" ht="12" customHeight="1" x14ac:dyDescent="0.25">
      <c r="B26" s="31">
        <v>28</v>
      </c>
      <c r="D26" s="13">
        <v>0</v>
      </c>
      <c r="E26" s="13">
        <v>635</v>
      </c>
      <c r="F26" s="13">
        <v>7</v>
      </c>
      <c r="G26" s="83">
        <v>29100</v>
      </c>
      <c r="H26" s="89">
        <v>0.85</v>
      </c>
      <c r="I26" s="41">
        <v>0</v>
      </c>
    </row>
    <row r="27" spans="2:9" ht="12" customHeight="1" x14ac:dyDescent="0.25">
      <c r="B27" s="31">
        <v>29</v>
      </c>
      <c r="D27" s="13">
        <v>0</v>
      </c>
      <c r="E27" s="13">
        <v>507</v>
      </c>
      <c r="F27" s="13">
        <v>2</v>
      </c>
      <c r="G27" s="83">
        <v>2000</v>
      </c>
      <c r="H27" s="89">
        <v>1</v>
      </c>
      <c r="I27" s="41">
        <v>0</v>
      </c>
    </row>
    <row r="28" spans="2:9" ht="12" customHeight="1" x14ac:dyDescent="0.25">
      <c r="B28" s="31">
        <v>30</v>
      </c>
      <c r="D28" s="13">
        <v>1</v>
      </c>
      <c r="E28" s="13">
        <v>677</v>
      </c>
      <c r="F28" s="13">
        <v>12</v>
      </c>
      <c r="G28" s="83">
        <v>7600</v>
      </c>
      <c r="H28" s="89">
        <v>0.09</v>
      </c>
      <c r="I28" s="41">
        <v>1</v>
      </c>
    </row>
    <row r="29" spans="2:9" ht="12" customHeight="1" x14ac:dyDescent="0.25">
      <c r="B29" s="31">
        <v>31</v>
      </c>
      <c r="D29" s="13">
        <v>0</v>
      </c>
      <c r="E29" s="13">
        <v>485</v>
      </c>
      <c r="F29" s="13">
        <v>5</v>
      </c>
      <c r="G29" s="83">
        <v>1000</v>
      </c>
      <c r="H29" s="89">
        <v>0.8</v>
      </c>
      <c r="I29" s="41">
        <v>0</v>
      </c>
    </row>
    <row r="30" spans="2:9" ht="12" customHeight="1" x14ac:dyDescent="0.25">
      <c r="B30" s="31">
        <v>32</v>
      </c>
      <c r="D30" s="13">
        <v>0</v>
      </c>
      <c r="E30" s="13">
        <v>582</v>
      </c>
      <c r="F30" s="13">
        <v>3</v>
      </c>
      <c r="G30" s="83">
        <v>8500</v>
      </c>
      <c r="H30" s="89">
        <v>0.65</v>
      </c>
      <c r="I30" s="41">
        <v>0</v>
      </c>
    </row>
    <row r="31" spans="2:9" ht="12" customHeight="1" x14ac:dyDescent="0.25">
      <c r="B31" s="31">
        <v>33</v>
      </c>
      <c r="D31" s="13">
        <v>1</v>
      </c>
      <c r="E31" s="13">
        <v>699</v>
      </c>
      <c r="F31" s="13">
        <v>17</v>
      </c>
      <c r="G31" s="83">
        <v>12800</v>
      </c>
      <c r="H31" s="89">
        <v>0.27</v>
      </c>
      <c r="I31" s="41">
        <v>1</v>
      </c>
    </row>
    <row r="32" spans="2:9" ht="12" customHeight="1" x14ac:dyDescent="0.25">
      <c r="B32" s="31">
        <v>35</v>
      </c>
      <c r="D32" s="13">
        <v>0</v>
      </c>
      <c r="E32" s="13">
        <v>585</v>
      </c>
      <c r="F32" s="13">
        <v>18</v>
      </c>
      <c r="G32" s="83">
        <v>31000</v>
      </c>
      <c r="H32" s="89">
        <v>0.78</v>
      </c>
      <c r="I32" s="41">
        <v>0</v>
      </c>
    </row>
    <row r="33" spans="2:9" ht="12" customHeight="1" x14ac:dyDescent="0.25">
      <c r="B33" s="31">
        <v>36</v>
      </c>
      <c r="D33" s="13">
        <v>1</v>
      </c>
      <c r="E33" s="13">
        <v>620</v>
      </c>
      <c r="F33" s="13">
        <v>8</v>
      </c>
      <c r="G33" s="83">
        <v>16200</v>
      </c>
      <c r="H33" s="89">
        <v>0.55000000000000004</v>
      </c>
      <c r="I33" s="41">
        <v>0</v>
      </c>
    </row>
    <row r="34" spans="2:9" ht="12" customHeight="1" x14ac:dyDescent="0.25">
      <c r="B34" s="31">
        <v>37</v>
      </c>
      <c r="D34" s="13">
        <v>1</v>
      </c>
      <c r="E34" s="13">
        <v>695</v>
      </c>
      <c r="F34" s="13">
        <v>16</v>
      </c>
      <c r="G34" s="83">
        <v>9700</v>
      </c>
      <c r="H34" s="89">
        <v>0.11</v>
      </c>
      <c r="I34" s="41">
        <v>1</v>
      </c>
    </row>
    <row r="35" spans="2:9" ht="12" customHeight="1" x14ac:dyDescent="0.25">
      <c r="B35" s="31">
        <v>38</v>
      </c>
      <c r="D35" s="13">
        <v>1</v>
      </c>
      <c r="E35" s="13">
        <v>774</v>
      </c>
      <c r="F35" s="13">
        <v>13</v>
      </c>
      <c r="G35" s="83">
        <v>6100</v>
      </c>
      <c r="H35" s="89">
        <v>7.0000000000000007E-2</v>
      </c>
      <c r="I35" s="41">
        <v>1</v>
      </c>
    </row>
    <row r="36" spans="2:9" ht="12" customHeight="1" x14ac:dyDescent="0.25">
      <c r="B36" s="31">
        <v>39</v>
      </c>
      <c r="D36" s="13">
        <v>1</v>
      </c>
      <c r="E36" s="13">
        <v>802</v>
      </c>
      <c r="F36" s="13">
        <v>10</v>
      </c>
      <c r="G36" s="83">
        <v>10500</v>
      </c>
      <c r="H36" s="89">
        <v>0.05</v>
      </c>
      <c r="I36" s="41">
        <v>1</v>
      </c>
    </row>
    <row r="37" spans="2:9" ht="12" customHeight="1" x14ac:dyDescent="0.25">
      <c r="B37" s="31">
        <v>42</v>
      </c>
      <c r="D37" s="13">
        <v>1</v>
      </c>
      <c r="E37" s="13">
        <v>801</v>
      </c>
      <c r="F37" s="13">
        <v>20</v>
      </c>
      <c r="G37" s="83">
        <v>13400</v>
      </c>
      <c r="H37" s="89">
        <v>0.03</v>
      </c>
      <c r="I37" s="41">
        <v>1</v>
      </c>
    </row>
    <row r="38" spans="2:9" ht="12" customHeight="1" x14ac:dyDescent="0.25">
      <c r="B38" s="31">
        <v>44</v>
      </c>
      <c r="D38" s="13">
        <v>0</v>
      </c>
      <c r="E38" s="13">
        <v>567</v>
      </c>
      <c r="F38" s="13">
        <v>4</v>
      </c>
      <c r="G38" s="83">
        <v>2200</v>
      </c>
      <c r="H38" s="89">
        <v>0.95</v>
      </c>
      <c r="I38" s="41">
        <v>0</v>
      </c>
    </row>
    <row r="39" spans="2:9" ht="12" customHeight="1" x14ac:dyDescent="0.25">
      <c r="B39" s="31">
        <v>45</v>
      </c>
      <c r="D39" s="13">
        <v>0</v>
      </c>
      <c r="E39" s="13">
        <v>600</v>
      </c>
      <c r="F39" s="13">
        <v>10</v>
      </c>
      <c r="G39" s="83">
        <v>12050</v>
      </c>
      <c r="H39" s="89">
        <v>0.81</v>
      </c>
      <c r="I39" s="41">
        <v>0</v>
      </c>
    </row>
    <row r="40" spans="2:9" ht="12" customHeight="1" x14ac:dyDescent="0.25">
      <c r="B40" s="31">
        <v>48</v>
      </c>
      <c r="D40" s="13">
        <v>0</v>
      </c>
      <c r="E40" s="13">
        <v>509</v>
      </c>
      <c r="F40" s="13">
        <v>3</v>
      </c>
      <c r="G40" s="83">
        <v>2000</v>
      </c>
      <c r="H40" s="89">
        <v>1</v>
      </c>
      <c r="I40" s="41">
        <v>0</v>
      </c>
    </row>
    <row r="41" spans="2:9" ht="12" customHeight="1" x14ac:dyDescent="0.25">
      <c r="B41" s="31">
        <v>49</v>
      </c>
      <c r="D41" s="13">
        <v>0</v>
      </c>
      <c r="E41" s="13">
        <v>595</v>
      </c>
      <c r="F41" s="13">
        <v>18</v>
      </c>
      <c r="G41" s="83">
        <v>29000</v>
      </c>
      <c r="H41" s="89">
        <v>0.78</v>
      </c>
      <c r="I41" s="41">
        <v>0</v>
      </c>
    </row>
    <row r="42" spans="2:9" ht="12" customHeight="1" x14ac:dyDescent="0.25">
      <c r="B42" s="32">
        <v>50</v>
      </c>
      <c r="D42" s="25">
        <v>1</v>
      </c>
      <c r="E42" s="25">
        <v>733</v>
      </c>
      <c r="F42" s="25">
        <v>15</v>
      </c>
      <c r="G42" s="85">
        <v>13000</v>
      </c>
      <c r="H42" s="91">
        <v>0.24</v>
      </c>
      <c r="I42" s="27">
        <v>1</v>
      </c>
    </row>
  </sheetData>
  <dataConsolidate/>
  <mergeCells count="14">
    <mergeCell ref="B10:D10"/>
    <mergeCell ref="E10:G10"/>
    <mergeCell ref="B7:D7"/>
    <mergeCell ref="E7:G7"/>
    <mergeCell ref="B8:D8"/>
    <mergeCell ref="E8:G8"/>
    <mergeCell ref="B9:D9"/>
    <mergeCell ref="E9:G9"/>
    <mergeCell ref="K1:M1"/>
    <mergeCell ref="B4:G4"/>
    <mergeCell ref="B5:D5"/>
    <mergeCell ref="E5:G5"/>
    <mergeCell ref="B6:D6"/>
    <mergeCell ref="E6:G6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O68"/>
  <sheetViews>
    <sheetView showGridLines="0" workbookViewId="0">
      <pane ySplit="18" topLeftCell="A49" activePane="bottomLeft" state="frozen"/>
      <selection pane="bottomLeft" activeCell="K12" sqref="K12"/>
    </sheetView>
  </sheetViews>
  <sheetFormatPr defaultColWidth="10.140625" defaultRowHeight="12" customHeight="1" x14ac:dyDescent="0.25"/>
  <cols>
    <col min="1" max="1" width="2.7109375" style="11" customWidth="1"/>
    <col min="2" max="2" width="8.140625" style="11" customWidth="1"/>
    <col min="3" max="3" width="11.7109375" style="11" customWidth="1"/>
    <col min="4" max="16384" width="10.140625" style="11"/>
  </cols>
  <sheetData>
    <row r="1" spans="2:15" ht="18" customHeight="1" x14ac:dyDescent="0.25">
      <c r="B1" s="95" t="s">
        <v>108</v>
      </c>
      <c r="L1" s="113" t="s">
        <v>109</v>
      </c>
      <c r="M1" s="114"/>
      <c r="N1" s="114"/>
      <c r="O1" s="15" t="s">
        <v>8</v>
      </c>
    </row>
    <row r="4" spans="2:15" ht="12.75" customHeight="1" x14ac:dyDescent="0.25">
      <c r="B4" s="115" t="s">
        <v>9</v>
      </c>
      <c r="C4" s="117"/>
    </row>
    <row r="5" spans="2:15" ht="18" customHeight="1" x14ac:dyDescent="0.25">
      <c r="B5" s="127" t="s">
        <v>110</v>
      </c>
      <c r="C5" s="128"/>
      <c r="D5" s="127" t="s">
        <v>111</v>
      </c>
      <c r="E5" s="129"/>
      <c r="F5" s="130" t="s">
        <v>112</v>
      </c>
      <c r="G5" s="131"/>
    </row>
    <row r="8" spans="2:15" ht="12" customHeight="1" x14ac:dyDescent="0.25">
      <c r="B8" s="115" t="s">
        <v>26</v>
      </c>
      <c r="C8" s="116"/>
      <c r="D8" s="116"/>
      <c r="E8" s="116"/>
      <c r="F8" s="116"/>
      <c r="G8" s="116"/>
      <c r="H8" s="116"/>
      <c r="I8" s="117"/>
    </row>
    <row r="9" spans="2:15" ht="12" customHeight="1" x14ac:dyDescent="0.25">
      <c r="B9" s="118" t="s">
        <v>113</v>
      </c>
      <c r="C9" s="118"/>
      <c r="D9" s="119" t="s">
        <v>101</v>
      </c>
      <c r="E9" s="119"/>
      <c r="F9" s="119"/>
      <c r="G9" s="119"/>
      <c r="H9" s="119"/>
      <c r="I9" s="120"/>
    </row>
    <row r="10" spans="2:15" ht="21.95" customHeight="1" x14ac:dyDescent="0.25">
      <c r="B10" s="121" t="s">
        <v>114</v>
      </c>
      <c r="C10" s="121"/>
      <c r="D10" s="96" t="s">
        <v>1</v>
      </c>
      <c r="E10" s="96" t="s">
        <v>5</v>
      </c>
      <c r="F10" s="96" t="s">
        <v>2</v>
      </c>
      <c r="G10" s="96" t="s">
        <v>3</v>
      </c>
      <c r="H10" s="96" t="s">
        <v>4</v>
      </c>
      <c r="I10" s="97" t="s">
        <v>0</v>
      </c>
    </row>
    <row r="11" spans="2:15" ht="12" customHeight="1" x14ac:dyDescent="0.25">
      <c r="B11" s="121" t="s">
        <v>115</v>
      </c>
      <c r="C11" s="121"/>
      <c r="D11" s="119" t="s">
        <v>116</v>
      </c>
      <c r="E11" s="119"/>
      <c r="F11" s="119"/>
      <c r="G11" s="119"/>
      <c r="H11" s="119"/>
      <c r="I11" s="120"/>
    </row>
    <row r="12" spans="2:15" ht="12" customHeight="1" x14ac:dyDescent="0.25">
      <c r="B12" s="121" t="s">
        <v>105</v>
      </c>
      <c r="C12" s="121"/>
      <c r="D12" s="122">
        <v>12345</v>
      </c>
      <c r="E12" s="122"/>
      <c r="F12" s="122"/>
      <c r="G12" s="122"/>
      <c r="H12" s="122"/>
      <c r="I12" s="123"/>
    </row>
    <row r="13" spans="2:15" ht="12" customHeight="1" x14ac:dyDescent="0.25">
      <c r="B13" s="121" t="s">
        <v>117</v>
      </c>
      <c r="C13" s="121"/>
      <c r="D13" s="122">
        <v>30</v>
      </c>
      <c r="E13" s="122"/>
      <c r="F13" s="122"/>
      <c r="G13" s="122"/>
      <c r="H13" s="122"/>
      <c r="I13" s="123"/>
    </row>
    <row r="14" spans="2:15" ht="12" customHeight="1" x14ac:dyDescent="0.25">
      <c r="B14" s="124" t="s">
        <v>118</v>
      </c>
      <c r="C14" s="124"/>
      <c r="D14" s="125">
        <v>20</v>
      </c>
      <c r="E14" s="125"/>
      <c r="F14" s="125"/>
      <c r="G14" s="125"/>
      <c r="H14" s="125"/>
      <c r="I14" s="126"/>
    </row>
    <row r="17" spans="2:8" ht="12" customHeight="1" x14ac:dyDescent="0.25">
      <c r="B17" s="132" t="s">
        <v>49</v>
      </c>
      <c r="C17" s="115" t="s">
        <v>114</v>
      </c>
      <c r="D17" s="116"/>
      <c r="E17" s="116"/>
      <c r="F17" s="116"/>
      <c r="G17" s="116"/>
      <c r="H17" s="117"/>
    </row>
    <row r="18" spans="2:8" ht="21.95" customHeight="1" x14ac:dyDescent="0.25">
      <c r="B18" s="133"/>
      <c r="C18" s="23" t="s">
        <v>1</v>
      </c>
      <c r="D18" s="23" t="s">
        <v>5</v>
      </c>
      <c r="E18" s="23" t="s">
        <v>2</v>
      </c>
      <c r="F18" s="23" t="s">
        <v>3</v>
      </c>
      <c r="G18" s="23" t="s">
        <v>4</v>
      </c>
      <c r="H18" s="23" t="s">
        <v>0</v>
      </c>
    </row>
    <row r="19" spans="2:8" ht="12" customHeight="1" x14ac:dyDescent="0.25">
      <c r="B19" s="30">
        <v>1</v>
      </c>
      <c r="C19" s="26">
        <v>1</v>
      </c>
      <c r="D19" s="26">
        <v>725</v>
      </c>
      <c r="E19" s="26">
        <v>20</v>
      </c>
      <c r="F19" s="86">
        <v>11320</v>
      </c>
      <c r="G19" s="92">
        <v>0.25</v>
      </c>
      <c r="H19" s="26">
        <v>1</v>
      </c>
    </row>
    <row r="20" spans="2:8" ht="12" customHeight="1" x14ac:dyDescent="0.25">
      <c r="B20" s="31">
        <v>4</v>
      </c>
      <c r="C20" s="41">
        <v>0</v>
      </c>
      <c r="D20" s="41">
        <v>625</v>
      </c>
      <c r="E20" s="41">
        <v>15</v>
      </c>
      <c r="F20" s="87">
        <v>12800</v>
      </c>
      <c r="G20" s="93">
        <v>0.65</v>
      </c>
      <c r="H20" s="41">
        <v>0</v>
      </c>
    </row>
    <row r="21" spans="2:8" ht="12" customHeight="1" x14ac:dyDescent="0.25">
      <c r="B21" s="31">
        <v>5</v>
      </c>
      <c r="C21" s="41">
        <v>0</v>
      </c>
      <c r="D21" s="41">
        <v>527</v>
      </c>
      <c r="E21" s="41">
        <v>12</v>
      </c>
      <c r="F21" s="87">
        <v>5700</v>
      </c>
      <c r="G21" s="93">
        <v>0.75</v>
      </c>
      <c r="H21" s="41">
        <v>0</v>
      </c>
    </row>
    <row r="22" spans="2:8" ht="12" customHeight="1" x14ac:dyDescent="0.25">
      <c r="B22" s="31">
        <v>6</v>
      </c>
      <c r="C22" s="41">
        <v>1</v>
      </c>
      <c r="D22" s="41">
        <v>795</v>
      </c>
      <c r="E22" s="41">
        <v>22</v>
      </c>
      <c r="F22" s="87">
        <v>9000</v>
      </c>
      <c r="G22" s="93">
        <v>0.12</v>
      </c>
      <c r="H22" s="41">
        <v>1</v>
      </c>
    </row>
    <row r="23" spans="2:8" ht="12" customHeight="1" x14ac:dyDescent="0.25">
      <c r="B23" s="31">
        <v>9</v>
      </c>
      <c r="C23" s="41">
        <v>1</v>
      </c>
      <c r="D23" s="41">
        <v>591</v>
      </c>
      <c r="E23" s="41">
        <v>17</v>
      </c>
      <c r="F23" s="87">
        <v>16500</v>
      </c>
      <c r="G23" s="93">
        <v>0.5</v>
      </c>
      <c r="H23" s="41">
        <v>0</v>
      </c>
    </row>
    <row r="24" spans="2:8" ht="12" customHeight="1" x14ac:dyDescent="0.25">
      <c r="B24" s="31">
        <v>10</v>
      </c>
      <c r="C24" s="41">
        <v>1</v>
      </c>
      <c r="D24" s="41">
        <v>660</v>
      </c>
      <c r="E24" s="41">
        <v>24</v>
      </c>
      <c r="F24" s="87">
        <v>9200</v>
      </c>
      <c r="G24" s="93">
        <v>0.35</v>
      </c>
      <c r="H24" s="41">
        <v>1</v>
      </c>
    </row>
    <row r="25" spans="2:8" ht="12" customHeight="1" x14ac:dyDescent="0.25">
      <c r="B25" s="31">
        <v>12</v>
      </c>
      <c r="C25" s="41">
        <v>1</v>
      </c>
      <c r="D25" s="41">
        <v>500</v>
      </c>
      <c r="E25" s="41">
        <v>16</v>
      </c>
      <c r="F25" s="87">
        <v>12500</v>
      </c>
      <c r="G25" s="93">
        <v>0.83</v>
      </c>
      <c r="H25" s="41">
        <v>0</v>
      </c>
    </row>
    <row r="26" spans="2:8" ht="12" customHeight="1" x14ac:dyDescent="0.25">
      <c r="B26" s="31">
        <v>17</v>
      </c>
      <c r="C26" s="41">
        <v>0</v>
      </c>
      <c r="D26" s="41">
        <v>640</v>
      </c>
      <c r="E26" s="41">
        <v>7</v>
      </c>
      <c r="F26" s="87">
        <v>17300</v>
      </c>
      <c r="G26" s="93">
        <v>0.59</v>
      </c>
      <c r="H26" s="41">
        <v>0</v>
      </c>
    </row>
    <row r="27" spans="2:8" ht="12" customHeight="1" x14ac:dyDescent="0.25">
      <c r="B27" s="31">
        <v>18</v>
      </c>
      <c r="C27" s="41">
        <v>0</v>
      </c>
      <c r="D27" s="41">
        <v>523</v>
      </c>
      <c r="E27" s="41">
        <v>14</v>
      </c>
      <c r="F27" s="87">
        <v>27000</v>
      </c>
      <c r="G27" s="93">
        <v>0.79</v>
      </c>
      <c r="H27" s="41">
        <v>0</v>
      </c>
    </row>
    <row r="28" spans="2:8" ht="12" customHeight="1" x14ac:dyDescent="0.25">
      <c r="B28" s="31">
        <v>19</v>
      </c>
      <c r="C28" s="41">
        <v>1</v>
      </c>
      <c r="D28" s="41">
        <v>811</v>
      </c>
      <c r="E28" s="41">
        <v>20</v>
      </c>
      <c r="F28" s="87">
        <v>13400</v>
      </c>
      <c r="G28" s="93">
        <v>0.03</v>
      </c>
      <c r="H28" s="41">
        <v>1</v>
      </c>
    </row>
    <row r="29" spans="2:8" ht="12" customHeight="1" x14ac:dyDescent="0.25">
      <c r="B29" s="31">
        <v>20</v>
      </c>
      <c r="C29" s="41">
        <v>0</v>
      </c>
      <c r="D29" s="41">
        <v>763</v>
      </c>
      <c r="E29" s="41">
        <v>2</v>
      </c>
      <c r="F29" s="87">
        <v>11200</v>
      </c>
      <c r="G29" s="93">
        <v>0.7</v>
      </c>
      <c r="H29" s="41">
        <v>0</v>
      </c>
    </row>
    <row r="30" spans="2:8" ht="12" customHeight="1" x14ac:dyDescent="0.25">
      <c r="B30" s="31">
        <v>21</v>
      </c>
      <c r="C30" s="41">
        <v>0</v>
      </c>
      <c r="D30" s="41">
        <v>555</v>
      </c>
      <c r="E30" s="41">
        <v>4</v>
      </c>
      <c r="F30" s="87">
        <v>2500</v>
      </c>
      <c r="G30" s="93">
        <v>1</v>
      </c>
      <c r="H30" s="41">
        <v>0</v>
      </c>
    </row>
    <row r="31" spans="2:8" ht="12" customHeight="1" x14ac:dyDescent="0.25">
      <c r="B31" s="31">
        <v>23</v>
      </c>
      <c r="C31" s="41">
        <v>1</v>
      </c>
      <c r="D31" s="41">
        <v>642</v>
      </c>
      <c r="E31" s="41">
        <v>13</v>
      </c>
      <c r="F31" s="87">
        <v>16000</v>
      </c>
      <c r="G31" s="93">
        <v>0.25</v>
      </c>
      <c r="H31" s="41">
        <v>1</v>
      </c>
    </row>
    <row r="32" spans="2:8" ht="12" customHeight="1" x14ac:dyDescent="0.25">
      <c r="B32" s="31">
        <v>26</v>
      </c>
      <c r="C32" s="41">
        <v>1</v>
      </c>
      <c r="D32" s="41">
        <v>695</v>
      </c>
      <c r="E32" s="41">
        <v>15</v>
      </c>
      <c r="F32" s="87">
        <v>20300</v>
      </c>
      <c r="G32" s="93">
        <v>0.22</v>
      </c>
      <c r="H32" s="41">
        <v>1</v>
      </c>
    </row>
    <row r="33" spans="2:8" ht="12" customHeight="1" x14ac:dyDescent="0.25">
      <c r="B33" s="31">
        <v>27</v>
      </c>
      <c r="C33" s="41">
        <v>1</v>
      </c>
      <c r="D33" s="41">
        <v>701</v>
      </c>
      <c r="E33" s="41">
        <v>9</v>
      </c>
      <c r="F33" s="87">
        <v>11700</v>
      </c>
      <c r="G33" s="93">
        <v>0.15</v>
      </c>
      <c r="H33" s="41">
        <v>1</v>
      </c>
    </row>
    <row r="34" spans="2:8" ht="12" customHeight="1" x14ac:dyDescent="0.25">
      <c r="B34" s="31">
        <v>29</v>
      </c>
      <c r="C34" s="41">
        <v>0</v>
      </c>
      <c r="D34" s="41">
        <v>507</v>
      </c>
      <c r="E34" s="41">
        <v>2</v>
      </c>
      <c r="F34" s="87">
        <v>2000</v>
      </c>
      <c r="G34" s="93">
        <v>1</v>
      </c>
      <c r="H34" s="41">
        <v>0</v>
      </c>
    </row>
    <row r="35" spans="2:8" ht="12" customHeight="1" x14ac:dyDescent="0.25">
      <c r="B35" s="31">
        <v>30</v>
      </c>
      <c r="C35" s="41">
        <v>1</v>
      </c>
      <c r="D35" s="41">
        <v>677</v>
      </c>
      <c r="E35" s="41">
        <v>12</v>
      </c>
      <c r="F35" s="87">
        <v>7600</v>
      </c>
      <c r="G35" s="93">
        <v>0.09</v>
      </c>
      <c r="H35" s="41">
        <v>1</v>
      </c>
    </row>
    <row r="36" spans="2:8" ht="12" customHeight="1" x14ac:dyDescent="0.25">
      <c r="B36" s="31">
        <v>31</v>
      </c>
      <c r="C36" s="41">
        <v>0</v>
      </c>
      <c r="D36" s="41">
        <v>485</v>
      </c>
      <c r="E36" s="41">
        <v>5</v>
      </c>
      <c r="F36" s="87">
        <v>1000</v>
      </c>
      <c r="G36" s="93">
        <v>0.8</v>
      </c>
      <c r="H36" s="41">
        <v>0</v>
      </c>
    </row>
    <row r="37" spans="2:8" ht="12" customHeight="1" x14ac:dyDescent="0.25">
      <c r="B37" s="31">
        <v>32</v>
      </c>
      <c r="C37" s="41">
        <v>0</v>
      </c>
      <c r="D37" s="41">
        <v>582</v>
      </c>
      <c r="E37" s="41">
        <v>3</v>
      </c>
      <c r="F37" s="87">
        <v>8500</v>
      </c>
      <c r="G37" s="93">
        <v>0.65</v>
      </c>
      <c r="H37" s="41">
        <v>0</v>
      </c>
    </row>
    <row r="38" spans="2:8" ht="12" customHeight="1" x14ac:dyDescent="0.25">
      <c r="B38" s="31">
        <v>35</v>
      </c>
      <c r="C38" s="41">
        <v>0</v>
      </c>
      <c r="D38" s="41">
        <v>585</v>
      </c>
      <c r="E38" s="41">
        <v>18</v>
      </c>
      <c r="F38" s="87">
        <v>31000</v>
      </c>
      <c r="G38" s="93">
        <v>0.78</v>
      </c>
      <c r="H38" s="41">
        <v>0</v>
      </c>
    </row>
    <row r="39" spans="2:8" ht="12" customHeight="1" x14ac:dyDescent="0.25">
      <c r="B39" s="31">
        <v>36</v>
      </c>
      <c r="C39" s="41">
        <v>1</v>
      </c>
      <c r="D39" s="41">
        <v>620</v>
      </c>
      <c r="E39" s="41">
        <v>8</v>
      </c>
      <c r="F39" s="87">
        <v>16200</v>
      </c>
      <c r="G39" s="93">
        <v>0.55000000000000004</v>
      </c>
      <c r="H39" s="41">
        <v>0</v>
      </c>
    </row>
    <row r="40" spans="2:8" ht="12" customHeight="1" x14ac:dyDescent="0.25">
      <c r="B40" s="31">
        <v>37</v>
      </c>
      <c r="C40" s="41">
        <v>1</v>
      </c>
      <c r="D40" s="41">
        <v>695</v>
      </c>
      <c r="E40" s="41">
        <v>16</v>
      </c>
      <c r="F40" s="87">
        <v>9700</v>
      </c>
      <c r="G40" s="93">
        <v>0.11</v>
      </c>
      <c r="H40" s="41">
        <v>1</v>
      </c>
    </row>
    <row r="41" spans="2:8" ht="12" customHeight="1" x14ac:dyDescent="0.25">
      <c r="B41" s="31">
        <v>38</v>
      </c>
      <c r="C41" s="41">
        <v>1</v>
      </c>
      <c r="D41" s="41">
        <v>774</v>
      </c>
      <c r="E41" s="41">
        <v>13</v>
      </c>
      <c r="F41" s="87">
        <v>6100</v>
      </c>
      <c r="G41" s="93">
        <v>7.0000000000000007E-2</v>
      </c>
      <c r="H41" s="41">
        <v>1</v>
      </c>
    </row>
    <row r="42" spans="2:8" ht="12" customHeight="1" x14ac:dyDescent="0.25">
      <c r="B42" s="31">
        <v>39</v>
      </c>
      <c r="C42" s="41">
        <v>1</v>
      </c>
      <c r="D42" s="41">
        <v>802</v>
      </c>
      <c r="E42" s="41">
        <v>10</v>
      </c>
      <c r="F42" s="87">
        <v>10500</v>
      </c>
      <c r="G42" s="93">
        <v>0.05</v>
      </c>
      <c r="H42" s="41">
        <v>1</v>
      </c>
    </row>
    <row r="43" spans="2:8" ht="12" customHeight="1" x14ac:dyDescent="0.25">
      <c r="B43" s="31">
        <v>41</v>
      </c>
      <c r="C43" s="41">
        <v>0</v>
      </c>
      <c r="D43" s="41">
        <v>536</v>
      </c>
      <c r="E43" s="41">
        <v>14</v>
      </c>
      <c r="F43" s="87">
        <v>27000</v>
      </c>
      <c r="G43" s="93">
        <v>0.79</v>
      </c>
      <c r="H43" s="41">
        <v>0</v>
      </c>
    </row>
    <row r="44" spans="2:8" ht="12" customHeight="1" x14ac:dyDescent="0.25">
      <c r="B44" s="31">
        <v>43</v>
      </c>
      <c r="C44" s="41">
        <v>0</v>
      </c>
      <c r="D44" s="41">
        <v>760</v>
      </c>
      <c r="E44" s="41">
        <v>2</v>
      </c>
      <c r="F44" s="87">
        <v>11200</v>
      </c>
      <c r="G44" s="93">
        <v>0.7</v>
      </c>
      <c r="H44" s="41">
        <v>0</v>
      </c>
    </row>
    <row r="45" spans="2:8" ht="12" customHeight="1" x14ac:dyDescent="0.25">
      <c r="B45" s="31">
        <v>44</v>
      </c>
      <c r="C45" s="41">
        <v>0</v>
      </c>
      <c r="D45" s="41">
        <v>567</v>
      </c>
      <c r="E45" s="41">
        <v>4</v>
      </c>
      <c r="F45" s="87">
        <v>2200</v>
      </c>
      <c r="G45" s="93">
        <v>0.95</v>
      </c>
      <c r="H45" s="41">
        <v>0</v>
      </c>
    </row>
    <row r="46" spans="2:8" ht="12" customHeight="1" x14ac:dyDescent="0.25">
      <c r="B46" s="31">
        <v>45</v>
      </c>
      <c r="C46" s="41">
        <v>0</v>
      </c>
      <c r="D46" s="41">
        <v>600</v>
      </c>
      <c r="E46" s="41">
        <v>10</v>
      </c>
      <c r="F46" s="87">
        <v>12050</v>
      </c>
      <c r="G46" s="93">
        <v>0.81</v>
      </c>
      <c r="H46" s="41">
        <v>0</v>
      </c>
    </row>
    <row r="47" spans="2:8" ht="12" customHeight="1" x14ac:dyDescent="0.25">
      <c r="B47" s="31">
        <v>48</v>
      </c>
      <c r="C47" s="41">
        <v>0</v>
      </c>
      <c r="D47" s="41">
        <v>509</v>
      </c>
      <c r="E47" s="41">
        <v>3</v>
      </c>
      <c r="F47" s="87">
        <v>2000</v>
      </c>
      <c r="G47" s="93">
        <v>1</v>
      </c>
      <c r="H47" s="41">
        <v>0</v>
      </c>
    </row>
    <row r="48" spans="2:8" ht="12" customHeight="1" x14ac:dyDescent="0.25">
      <c r="B48" s="31">
        <v>49</v>
      </c>
      <c r="C48" s="41">
        <v>0</v>
      </c>
      <c r="D48" s="41">
        <v>595</v>
      </c>
      <c r="E48" s="41">
        <v>18</v>
      </c>
      <c r="F48" s="87">
        <v>29000</v>
      </c>
      <c r="G48" s="93">
        <v>0.78</v>
      </c>
      <c r="H48" s="41">
        <v>0</v>
      </c>
    </row>
    <row r="49" spans="2:8" ht="12" customHeight="1" x14ac:dyDescent="0.25">
      <c r="B49" s="31">
        <v>2</v>
      </c>
      <c r="C49" s="41">
        <v>1</v>
      </c>
      <c r="D49" s="41">
        <v>573</v>
      </c>
      <c r="E49" s="41">
        <v>9</v>
      </c>
      <c r="F49" s="87">
        <v>7200</v>
      </c>
      <c r="G49" s="93">
        <v>0.7</v>
      </c>
      <c r="H49" s="41">
        <v>0</v>
      </c>
    </row>
    <row r="50" spans="2:8" ht="12" customHeight="1" x14ac:dyDescent="0.25">
      <c r="B50" s="31">
        <v>3</v>
      </c>
      <c r="C50" s="41">
        <v>1</v>
      </c>
      <c r="D50" s="41">
        <v>677</v>
      </c>
      <c r="E50" s="41">
        <v>11</v>
      </c>
      <c r="F50" s="87">
        <v>20000</v>
      </c>
      <c r="G50" s="93">
        <v>0.55000000000000004</v>
      </c>
      <c r="H50" s="41">
        <v>1</v>
      </c>
    </row>
    <row r="51" spans="2:8" ht="12" customHeight="1" x14ac:dyDescent="0.25">
      <c r="B51" s="31">
        <v>7</v>
      </c>
      <c r="C51" s="41">
        <v>0</v>
      </c>
      <c r="D51" s="41">
        <v>733</v>
      </c>
      <c r="E51" s="41">
        <v>7</v>
      </c>
      <c r="F51" s="87">
        <v>35200</v>
      </c>
      <c r="G51" s="93">
        <v>0.2</v>
      </c>
      <c r="H51" s="41">
        <v>1</v>
      </c>
    </row>
    <row r="52" spans="2:8" ht="12" customHeight="1" x14ac:dyDescent="0.25">
      <c r="B52" s="31">
        <v>8</v>
      </c>
      <c r="C52" s="41">
        <v>0</v>
      </c>
      <c r="D52" s="41">
        <v>620</v>
      </c>
      <c r="E52" s="41">
        <v>5</v>
      </c>
      <c r="F52" s="87">
        <v>22800</v>
      </c>
      <c r="G52" s="93">
        <v>0.62</v>
      </c>
      <c r="H52" s="41">
        <v>0</v>
      </c>
    </row>
    <row r="53" spans="2:8" ht="12" customHeight="1" x14ac:dyDescent="0.25">
      <c r="B53" s="31">
        <v>11</v>
      </c>
      <c r="C53" s="41">
        <v>1</v>
      </c>
      <c r="D53" s="41">
        <v>700</v>
      </c>
      <c r="E53" s="41">
        <v>19</v>
      </c>
      <c r="F53" s="87">
        <v>22000</v>
      </c>
      <c r="G53" s="93">
        <v>0.18</v>
      </c>
      <c r="H53" s="41">
        <v>1</v>
      </c>
    </row>
    <row r="54" spans="2:8" ht="12" customHeight="1" x14ac:dyDescent="0.25">
      <c r="B54" s="31">
        <v>13</v>
      </c>
      <c r="C54" s="41">
        <v>1</v>
      </c>
      <c r="D54" s="41">
        <v>565</v>
      </c>
      <c r="E54" s="41">
        <v>6</v>
      </c>
      <c r="F54" s="87">
        <v>7700</v>
      </c>
      <c r="G54" s="93">
        <v>0.7</v>
      </c>
      <c r="H54" s="41">
        <v>0</v>
      </c>
    </row>
    <row r="55" spans="2:8" ht="12" customHeight="1" x14ac:dyDescent="0.25">
      <c r="B55" s="31">
        <v>14</v>
      </c>
      <c r="C55" s="41">
        <v>0</v>
      </c>
      <c r="D55" s="41">
        <v>620</v>
      </c>
      <c r="E55" s="41">
        <v>3</v>
      </c>
      <c r="F55" s="87">
        <v>37400</v>
      </c>
      <c r="G55" s="93">
        <v>0.87</v>
      </c>
      <c r="H55" s="41">
        <v>0</v>
      </c>
    </row>
    <row r="56" spans="2:8" ht="12" customHeight="1" x14ac:dyDescent="0.25">
      <c r="B56" s="31">
        <v>15</v>
      </c>
      <c r="C56" s="41">
        <v>1</v>
      </c>
      <c r="D56" s="41">
        <v>774</v>
      </c>
      <c r="E56" s="41">
        <v>13</v>
      </c>
      <c r="F56" s="87">
        <v>6100</v>
      </c>
      <c r="G56" s="93">
        <v>7.0000000000000007E-2</v>
      </c>
      <c r="H56" s="41">
        <v>1</v>
      </c>
    </row>
    <row r="57" spans="2:8" ht="12" customHeight="1" x14ac:dyDescent="0.25">
      <c r="B57" s="31">
        <v>16</v>
      </c>
      <c r="C57" s="41">
        <v>1</v>
      </c>
      <c r="D57" s="41">
        <v>802</v>
      </c>
      <c r="E57" s="41">
        <v>10</v>
      </c>
      <c r="F57" s="87">
        <v>10500</v>
      </c>
      <c r="G57" s="93">
        <v>0.05</v>
      </c>
      <c r="H57" s="41">
        <v>1</v>
      </c>
    </row>
    <row r="58" spans="2:8" ht="12" customHeight="1" x14ac:dyDescent="0.25">
      <c r="B58" s="31">
        <v>22</v>
      </c>
      <c r="C58" s="41">
        <v>0</v>
      </c>
      <c r="D58" s="41">
        <v>617</v>
      </c>
      <c r="E58" s="41">
        <v>9</v>
      </c>
      <c r="F58" s="87">
        <v>8400</v>
      </c>
      <c r="G58" s="93">
        <v>0.34</v>
      </c>
      <c r="H58" s="41">
        <v>0</v>
      </c>
    </row>
    <row r="59" spans="2:8" ht="12" customHeight="1" x14ac:dyDescent="0.25">
      <c r="B59" s="31">
        <v>24</v>
      </c>
      <c r="C59" s="41">
        <v>0</v>
      </c>
      <c r="D59" s="41">
        <v>688</v>
      </c>
      <c r="E59" s="41">
        <v>3</v>
      </c>
      <c r="F59" s="87">
        <v>3300</v>
      </c>
      <c r="G59" s="93">
        <v>0.11</v>
      </c>
      <c r="H59" s="41">
        <v>1</v>
      </c>
    </row>
    <row r="60" spans="2:8" ht="12" customHeight="1" x14ac:dyDescent="0.25">
      <c r="B60" s="31">
        <v>25</v>
      </c>
      <c r="C60" s="41">
        <v>1</v>
      </c>
      <c r="D60" s="41">
        <v>649</v>
      </c>
      <c r="E60" s="41">
        <v>12</v>
      </c>
      <c r="F60" s="87">
        <v>7500</v>
      </c>
      <c r="G60" s="93">
        <v>0.05</v>
      </c>
      <c r="H60" s="41">
        <v>1</v>
      </c>
    </row>
    <row r="61" spans="2:8" ht="12" customHeight="1" x14ac:dyDescent="0.25">
      <c r="B61" s="31">
        <v>28</v>
      </c>
      <c r="C61" s="41">
        <v>0</v>
      </c>
      <c r="D61" s="41">
        <v>635</v>
      </c>
      <c r="E61" s="41">
        <v>7</v>
      </c>
      <c r="F61" s="87">
        <v>29100</v>
      </c>
      <c r="G61" s="93">
        <v>0.85</v>
      </c>
      <c r="H61" s="41">
        <v>0</v>
      </c>
    </row>
    <row r="62" spans="2:8" ht="12" customHeight="1" x14ac:dyDescent="0.25">
      <c r="B62" s="31">
        <v>33</v>
      </c>
      <c r="C62" s="41">
        <v>1</v>
      </c>
      <c r="D62" s="41">
        <v>699</v>
      </c>
      <c r="E62" s="41">
        <v>17</v>
      </c>
      <c r="F62" s="87">
        <v>12800</v>
      </c>
      <c r="G62" s="93">
        <v>0.27</v>
      </c>
      <c r="H62" s="41">
        <v>1</v>
      </c>
    </row>
    <row r="63" spans="2:8" ht="12" customHeight="1" x14ac:dyDescent="0.25">
      <c r="B63" s="31">
        <v>34</v>
      </c>
      <c r="C63" s="41">
        <v>1</v>
      </c>
      <c r="D63" s="41">
        <v>703</v>
      </c>
      <c r="E63" s="41">
        <v>22</v>
      </c>
      <c r="F63" s="87">
        <v>10000</v>
      </c>
      <c r="G63" s="93">
        <v>0.2</v>
      </c>
      <c r="H63" s="41">
        <v>1</v>
      </c>
    </row>
    <row r="64" spans="2:8" ht="12" customHeight="1" x14ac:dyDescent="0.25">
      <c r="B64" s="31">
        <v>40</v>
      </c>
      <c r="C64" s="41">
        <v>0</v>
      </c>
      <c r="D64" s="41">
        <v>640</v>
      </c>
      <c r="E64" s="41">
        <v>7</v>
      </c>
      <c r="F64" s="87">
        <v>17300</v>
      </c>
      <c r="G64" s="93">
        <v>0.59</v>
      </c>
      <c r="H64" s="41">
        <v>0</v>
      </c>
    </row>
    <row r="65" spans="2:8" ht="12" customHeight="1" x14ac:dyDescent="0.25">
      <c r="B65" s="31">
        <v>42</v>
      </c>
      <c r="C65" s="41">
        <v>1</v>
      </c>
      <c r="D65" s="41">
        <v>801</v>
      </c>
      <c r="E65" s="41">
        <v>20</v>
      </c>
      <c r="F65" s="87">
        <v>13400</v>
      </c>
      <c r="G65" s="93">
        <v>0.03</v>
      </c>
      <c r="H65" s="41">
        <v>1</v>
      </c>
    </row>
    <row r="66" spans="2:8" ht="12" customHeight="1" x14ac:dyDescent="0.25">
      <c r="B66" s="31">
        <v>46</v>
      </c>
      <c r="C66" s="41">
        <v>1</v>
      </c>
      <c r="D66" s="41">
        <v>702</v>
      </c>
      <c r="E66" s="41">
        <v>11</v>
      </c>
      <c r="F66" s="87">
        <v>11700</v>
      </c>
      <c r="G66" s="93">
        <v>0.15</v>
      </c>
      <c r="H66" s="41">
        <v>1</v>
      </c>
    </row>
    <row r="67" spans="2:8" ht="12" customHeight="1" x14ac:dyDescent="0.25">
      <c r="B67" s="31">
        <v>47</v>
      </c>
      <c r="C67" s="41">
        <v>1</v>
      </c>
      <c r="D67" s="41">
        <v>636</v>
      </c>
      <c r="E67" s="41">
        <v>8</v>
      </c>
      <c r="F67" s="87">
        <v>29100</v>
      </c>
      <c r="G67" s="93">
        <v>0.85</v>
      </c>
      <c r="H67" s="41">
        <v>0</v>
      </c>
    </row>
    <row r="68" spans="2:8" ht="12" customHeight="1" x14ac:dyDescent="0.25">
      <c r="B68" s="32">
        <v>50</v>
      </c>
      <c r="C68" s="27">
        <v>1</v>
      </c>
      <c r="D68" s="27">
        <v>733</v>
      </c>
      <c r="E68" s="27">
        <v>15</v>
      </c>
      <c r="F68" s="88">
        <v>13000</v>
      </c>
      <c r="G68" s="94">
        <v>0.24</v>
      </c>
      <c r="H68" s="27">
        <v>1</v>
      </c>
    </row>
  </sheetData>
  <sortState ref="B32:H51">
    <sortCondition ref="B33"/>
  </sortState>
  <dataConsolidate/>
  <mergeCells count="19">
    <mergeCell ref="B13:C13"/>
    <mergeCell ref="D13:I13"/>
    <mergeCell ref="B14:C14"/>
    <mergeCell ref="D14:I14"/>
    <mergeCell ref="B17:B18"/>
    <mergeCell ref="C17:H17"/>
    <mergeCell ref="B12:C12"/>
    <mergeCell ref="D12:I12"/>
    <mergeCell ref="L1:N1"/>
    <mergeCell ref="B4:C4"/>
    <mergeCell ref="B5:C5"/>
    <mergeCell ref="D5:E5"/>
    <mergeCell ref="F5:G5"/>
    <mergeCell ref="B8:I8"/>
    <mergeCell ref="B9:C9"/>
    <mergeCell ref="D9:I9"/>
    <mergeCell ref="B10:C10"/>
    <mergeCell ref="B11:C11"/>
    <mergeCell ref="D11:I11"/>
  </mergeCells>
  <hyperlinks>
    <hyperlink ref="B5:C5" location="'Data_Partition1'!$B$19" tooltip="Goto Training Data" display="Training Data"/>
    <hyperlink ref="D5:E5" location="'Data_Partition1'!$B$49" tooltip="Goto Validation Data" display="Validation Data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IV64"/>
  <sheetViews>
    <sheetView showGridLines="0" workbookViewId="0">
      <pane ySplit="6" topLeftCell="A49" activePane="bottomLeft" state="frozen"/>
      <selection pane="bottomLeft"/>
    </sheetView>
  </sheetViews>
  <sheetFormatPr defaultColWidth="10.140625" defaultRowHeight="12" customHeight="1" x14ac:dyDescent="0.25"/>
  <cols>
    <col min="1" max="1" width="3.7109375" style="11" customWidth="1"/>
    <col min="2" max="2" width="9.7109375" style="11" customWidth="1"/>
    <col min="3" max="3" width="10.7109375" style="11" customWidth="1"/>
    <col min="4" max="16384" width="10.140625" style="11"/>
  </cols>
  <sheetData>
    <row r="1" spans="2:256" ht="24.95" customHeight="1" x14ac:dyDescent="0.25">
      <c r="B1" s="12" t="s">
        <v>7</v>
      </c>
      <c r="C1" s="10"/>
      <c r="M1" s="113" t="s">
        <v>119</v>
      </c>
      <c r="N1" s="114"/>
      <c r="O1" s="114"/>
      <c r="P1" s="15" t="s">
        <v>8</v>
      </c>
      <c r="HB1" s="11">
        <f>IF(HD1&gt;=$F$47,1,0)</f>
        <v>1</v>
      </c>
      <c r="HC1" s="11">
        <v>1</v>
      </c>
      <c r="HD1" s="11">
        <v>1</v>
      </c>
      <c r="HE1" s="11">
        <f>HB1*2+HC1</f>
        <v>3</v>
      </c>
    </row>
    <row r="2" spans="2:256" ht="12" customHeight="1" x14ac:dyDescent="0.25">
      <c r="HB2" s="11">
        <f t="shared" ref="HB2:HB50" si="0">IF(HD2&gt;=$F$47,1,0)</f>
        <v>0</v>
      </c>
      <c r="HC2" s="11">
        <v>0</v>
      </c>
      <c r="HD2" s="11">
        <v>0</v>
      </c>
      <c r="HE2" s="11">
        <f t="shared" ref="HE2:HE50" si="1">HB2*2+HC2</f>
        <v>0</v>
      </c>
    </row>
    <row r="3" spans="2:256" ht="12" customHeight="1" x14ac:dyDescent="0.25">
      <c r="B3" s="134" t="s">
        <v>9</v>
      </c>
      <c r="C3" s="135"/>
      <c r="D3" s="136"/>
      <c r="E3" s="16"/>
      <c r="F3" s="16"/>
      <c r="G3" s="16"/>
      <c r="H3" s="16"/>
      <c r="I3" s="16"/>
      <c r="J3" s="17"/>
      <c r="HB3" s="11">
        <f t="shared" si="0"/>
        <v>1</v>
      </c>
      <c r="HC3" s="11">
        <v>1</v>
      </c>
      <c r="HD3" s="11">
        <v>1</v>
      </c>
      <c r="HE3" s="11">
        <f t="shared" si="1"/>
        <v>3</v>
      </c>
      <c r="IV3" s="18" t="s">
        <v>25</v>
      </c>
    </row>
    <row r="4" spans="2:256" ht="24" customHeight="1" x14ac:dyDescent="0.25">
      <c r="B4" s="64" t="s">
        <v>10</v>
      </c>
      <c r="C4" s="137" t="s">
        <v>11</v>
      </c>
      <c r="D4" s="138"/>
      <c r="E4" s="139" t="s">
        <v>12</v>
      </c>
      <c r="F4" s="140"/>
      <c r="G4" s="141" t="s">
        <v>13</v>
      </c>
      <c r="H4" s="140"/>
      <c r="I4" s="141" t="s">
        <v>14</v>
      </c>
      <c r="J4" s="140"/>
      <c r="HB4" s="11">
        <f t="shared" si="0"/>
        <v>0</v>
      </c>
      <c r="HC4" s="11">
        <v>0</v>
      </c>
      <c r="HD4" s="11">
        <v>0</v>
      </c>
      <c r="HE4" s="11">
        <f t="shared" si="1"/>
        <v>0</v>
      </c>
    </row>
    <row r="5" spans="2:256" ht="24" customHeight="1" x14ac:dyDescent="0.25">
      <c r="B5" s="20" t="s">
        <v>15</v>
      </c>
      <c r="C5" s="144" t="s">
        <v>16</v>
      </c>
      <c r="D5" s="145"/>
      <c r="E5" s="141" t="s">
        <v>17</v>
      </c>
      <c r="F5" s="140"/>
      <c r="G5" s="141" t="s">
        <v>18</v>
      </c>
      <c r="H5" s="140"/>
      <c r="I5" s="146" t="s">
        <v>19</v>
      </c>
      <c r="J5" s="147"/>
      <c r="HB5" s="11">
        <f t="shared" si="0"/>
        <v>0</v>
      </c>
      <c r="HC5" s="11">
        <v>0</v>
      </c>
      <c r="HD5" s="11">
        <v>0</v>
      </c>
      <c r="HE5" s="11">
        <f t="shared" si="1"/>
        <v>0</v>
      </c>
    </row>
    <row r="6" spans="2:256" ht="24" customHeight="1" x14ac:dyDescent="0.25">
      <c r="B6" s="65" t="s">
        <v>20</v>
      </c>
      <c r="C6" s="139" t="s">
        <v>21</v>
      </c>
      <c r="D6" s="140"/>
      <c r="E6" s="141" t="s">
        <v>22</v>
      </c>
      <c r="F6" s="140"/>
      <c r="G6" s="141" t="s">
        <v>23</v>
      </c>
      <c r="H6" s="139"/>
      <c r="I6" s="137" t="s">
        <v>24</v>
      </c>
      <c r="J6" s="138"/>
      <c r="HB6" s="11">
        <f t="shared" si="0"/>
        <v>1</v>
      </c>
      <c r="HC6" s="11">
        <v>1</v>
      </c>
      <c r="HD6" s="11">
        <v>1</v>
      </c>
      <c r="HE6" s="11">
        <f t="shared" si="1"/>
        <v>3</v>
      </c>
    </row>
    <row r="7" spans="2:256" ht="12" customHeight="1" x14ac:dyDescent="0.25">
      <c r="B7" s="19" t="s">
        <v>10</v>
      </c>
      <c r="HB7" s="11">
        <f t="shared" si="0"/>
        <v>1</v>
      </c>
      <c r="HC7" s="11">
        <v>1</v>
      </c>
      <c r="HD7" s="11">
        <v>1</v>
      </c>
      <c r="HE7" s="11">
        <f t="shared" si="1"/>
        <v>3</v>
      </c>
    </row>
    <row r="8" spans="2:256" ht="12" customHeight="1" x14ac:dyDescent="0.25">
      <c r="HB8" s="11">
        <f t="shared" si="0"/>
        <v>0</v>
      </c>
      <c r="HC8" s="11">
        <v>0</v>
      </c>
      <c r="HD8" s="11">
        <v>0</v>
      </c>
      <c r="HE8" s="11">
        <f t="shared" si="1"/>
        <v>0</v>
      </c>
    </row>
    <row r="9" spans="2:256" ht="12" customHeight="1" x14ac:dyDescent="0.25">
      <c r="C9" s="115" t="s">
        <v>26</v>
      </c>
      <c r="D9" s="116"/>
      <c r="E9" s="116"/>
      <c r="F9" s="116"/>
      <c r="G9" s="116"/>
      <c r="H9" s="116"/>
      <c r="I9" s="117"/>
      <c r="HB9" s="11">
        <f t="shared" si="0"/>
        <v>0</v>
      </c>
      <c r="HC9" s="11">
        <v>0</v>
      </c>
      <c r="HD9" s="11">
        <v>0</v>
      </c>
      <c r="HE9" s="11">
        <f t="shared" si="1"/>
        <v>0</v>
      </c>
    </row>
    <row r="10" spans="2:256" ht="12" customHeight="1" x14ac:dyDescent="0.25">
      <c r="C10" s="118" t="s">
        <v>27</v>
      </c>
      <c r="D10" s="118"/>
      <c r="E10" s="118"/>
      <c r="F10" s="148" t="s">
        <v>28</v>
      </c>
      <c r="G10" s="148"/>
      <c r="H10" s="148"/>
      <c r="I10" s="149"/>
      <c r="HB10" s="11">
        <f t="shared" si="0"/>
        <v>1</v>
      </c>
      <c r="HC10" s="11">
        <v>1</v>
      </c>
      <c r="HD10" s="11">
        <v>1</v>
      </c>
      <c r="HE10" s="11">
        <f t="shared" si="1"/>
        <v>3</v>
      </c>
    </row>
    <row r="11" spans="2:256" ht="12" customHeight="1" x14ac:dyDescent="0.25">
      <c r="C11" s="121" t="s">
        <v>29</v>
      </c>
      <c r="D11" s="121"/>
      <c r="E11" s="121"/>
      <c r="F11" s="150">
        <v>50</v>
      </c>
      <c r="G11" s="150"/>
      <c r="H11" s="150"/>
      <c r="I11" s="151"/>
      <c r="HB11" s="11">
        <f t="shared" si="0"/>
        <v>1</v>
      </c>
      <c r="HC11" s="11">
        <v>1</v>
      </c>
      <c r="HD11" s="11">
        <v>1</v>
      </c>
      <c r="HE11" s="11">
        <f t="shared" si="1"/>
        <v>3</v>
      </c>
    </row>
    <row r="12" spans="2:256" ht="12" customHeight="1" x14ac:dyDescent="0.25">
      <c r="C12" s="124" t="s">
        <v>30</v>
      </c>
      <c r="D12" s="124"/>
      <c r="E12" s="124"/>
      <c r="F12" s="142" t="s">
        <v>120</v>
      </c>
      <c r="G12" s="142"/>
      <c r="H12" s="142"/>
      <c r="I12" s="143"/>
      <c r="HB12" s="11">
        <f t="shared" si="0"/>
        <v>0</v>
      </c>
      <c r="HC12" s="11">
        <v>0</v>
      </c>
      <c r="HD12" s="11">
        <v>0</v>
      </c>
      <c r="HE12" s="11">
        <f t="shared" si="1"/>
        <v>0</v>
      </c>
    </row>
    <row r="13" spans="2:256" ht="12" customHeight="1" x14ac:dyDescent="0.25">
      <c r="HB13" s="11">
        <f t="shared" si="0"/>
        <v>0</v>
      </c>
      <c r="HC13" s="11">
        <v>0</v>
      </c>
      <c r="HD13" s="11">
        <v>0</v>
      </c>
      <c r="HE13" s="11">
        <f t="shared" si="1"/>
        <v>0</v>
      </c>
    </row>
    <row r="14" spans="2:256" ht="12" customHeight="1" x14ac:dyDescent="0.25">
      <c r="C14" s="115" t="s">
        <v>32</v>
      </c>
      <c r="D14" s="116"/>
      <c r="E14" s="116"/>
      <c r="F14" s="116"/>
      <c r="G14" s="116"/>
      <c r="H14" s="116"/>
      <c r="I14" s="116"/>
      <c r="J14" s="117"/>
      <c r="HB14" s="11">
        <f t="shared" si="0"/>
        <v>0</v>
      </c>
      <c r="HC14" s="11">
        <v>0</v>
      </c>
      <c r="HD14" s="11">
        <v>0</v>
      </c>
      <c r="HE14" s="11">
        <f t="shared" si="1"/>
        <v>0</v>
      </c>
    </row>
    <row r="15" spans="2:256" ht="12" customHeight="1" x14ac:dyDescent="0.25">
      <c r="C15" s="118" t="s">
        <v>33</v>
      </c>
      <c r="D15" s="118"/>
      <c r="E15" s="118"/>
      <c r="F15" s="148">
        <v>5</v>
      </c>
      <c r="G15" s="148"/>
      <c r="H15" s="148"/>
      <c r="I15" s="148"/>
      <c r="J15" s="149"/>
      <c r="HB15" s="11">
        <f t="shared" si="0"/>
        <v>1</v>
      </c>
      <c r="HC15" s="11">
        <v>1</v>
      </c>
      <c r="HD15" s="11">
        <v>1</v>
      </c>
      <c r="HE15" s="11">
        <f t="shared" si="1"/>
        <v>3</v>
      </c>
    </row>
    <row r="16" spans="2:256" ht="21.95" customHeight="1" x14ac:dyDescent="0.25">
      <c r="C16" s="121" t="s">
        <v>34</v>
      </c>
      <c r="D16" s="121"/>
      <c r="E16" s="121"/>
      <c r="F16" s="22" t="s">
        <v>1</v>
      </c>
      <c r="G16" s="22" t="s">
        <v>5</v>
      </c>
      <c r="H16" s="22" t="s">
        <v>2</v>
      </c>
      <c r="I16" s="22" t="s">
        <v>3</v>
      </c>
      <c r="J16" s="21" t="s">
        <v>4</v>
      </c>
      <c r="HB16" s="11">
        <f t="shared" si="0"/>
        <v>1</v>
      </c>
      <c r="HC16" s="11">
        <v>1</v>
      </c>
      <c r="HD16" s="11">
        <v>1</v>
      </c>
      <c r="HE16" s="11">
        <f t="shared" si="1"/>
        <v>3</v>
      </c>
    </row>
    <row r="17" spans="2:213" ht="12" customHeight="1" x14ac:dyDescent="0.25">
      <c r="C17" s="124" t="s">
        <v>35</v>
      </c>
      <c r="D17" s="124"/>
      <c r="E17" s="124"/>
      <c r="F17" s="154" t="s">
        <v>0</v>
      </c>
      <c r="G17" s="154"/>
      <c r="H17" s="154"/>
      <c r="I17" s="154"/>
      <c r="J17" s="155"/>
      <c r="HB17" s="11">
        <f t="shared" si="0"/>
        <v>0</v>
      </c>
      <c r="HC17" s="11">
        <v>0</v>
      </c>
      <c r="HD17" s="11">
        <v>0</v>
      </c>
      <c r="HE17" s="11">
        <f t="shared" si="1"/>
        <v>0</v>
      </c>
    </row>
    <row r="18" spans="2:213" ht="12" customHeight="1" x14ac:dyDescent="0.25">
      <c r="HB18" s="11">
        <f t="shared" si="0"/>
        <v>0</v>
      </c>
      <c r="HC18" s="11">
        <v>0</v>
      </c>
      <c r="HD18" s="11">
        <v>0</v>
      </c>
      <c r="HE18" s="11">
        <f t="shared" si="1"/>
        <v>0</v>
      </c>
    </row>
    <row r="19" spans="2:213" ht="12" customHeight="1" x14ac:dyDescent="0.25">
      <c r="C19" s="115" t="s">
        <v>36</v>
      </c>
      <c r="D19" s="116"/>
      <c r="E19" s="116"/>
      <c r="F19" s="116"/>
      <c r="G19" s="116"/>
      <c r="H19" s="116"/>
      <c r="I19" s="117"/>
      <c r="HB19" s="11">
        <f t="shared" si="0"/>
        <v>1</v>
      </c>
      <c r="HC19" s="11">
        <v>1</v>
      </c>
      <c r="HD19" s="11">
        <v>1</v>
      </c>
      <c r="HE19" s="11">
        <f t="shared" si="1"/>
        <v>3</v>
      </c>
    </row>
    <row r="20" spans="2:213" ht="12" customHeight="1" x14ac:dyDescent="0.25">
      <c r="C20" s="156" t="s">
        <v>37</v>
      </c>
      <c r="D20" s="156"/>
      <c r="E20" s="156"/>
      <c r="F20" s="154">
        <v>5</v>
      </c>
      <c r="G20" s="154"/>
      <c r="H20" s="154"/>
      <c r="I20" s="155"/>
      <c r="HB20" s="11">
        <f t="shared" si="0"/>
        <v>0</v>
      </c>
      <c r="HC20" s="11">
        <v>0</v>
      </c>
      <c r="HD20" s="11">
        <v>0</v>
      </c>
      <c r="HE20" s="11">
        <f t="shared" si="1"/>
        <v>0</v>
      </c>
    </row>
    <row r="21" spans="2:213" ht="12" customHeight="1" x14ac:dyDescent="0.25">
      <c r="HB21" s="11">
        <f t="shared" si="0"/>
        <v>0</v>
      </c>
      <c r="HC21" s="11">
        <v>0</v>
      </c>
      <c r="HD21" s="11">
        <v>0</v>
      </c>
      <c r="HE21" s="11">
        <f t="shared" si="1"/>
        <v>0</v>
      </c>
    </row>
    <row r="22" spans="2:213" ht="12" customHeight="1" x14ac:dyDescent="0.25">
      <c r="C22" s="115" t="s">
        <v>38</v>
      </c>
      <c r="D22" s="116"/>
      <c r="E22" s="116"/>
      <c r="F22" s="117"/>
      <c r="HB22" s="11">
        <f t="shared" si="0"/>
        <v>0</v>
      </c>
      <c r="HC22" s="11">
        <v>0</v>
      </c>
      <c r="HD22" s="11">
        <v>0</v>
      </c>
      <c r="HE22" s="11">
        <f t="shared" si="1"/>
        <v>0</v>
      </c>
    </row>
    <row r="23" spans="2:213" ht="12" customHeight="1" x14ac:dyDescent="0.25">
      <c r="C23" s="156" t="s">
        <v>39</v>
      </c>
      <c r="D23" s="156"/>
      <c r="E23" s="156"/>
      <c r="F23" s="157"/>
      <c r="HB23" s="11">
        <f t="shared" si="0"/>
        <v>1</v>
      </c>
      <c r="HC23" s="11">
        <v>1</v>
      </c>
      <c r="HD23" s="11">
        <v>1</v>
      </c>
      <c r="HE23" s="11">
        <f t="shared" si="1"/>
        <v>3</v>
      </c>
    </row>
    <row r="24" spans="2:213" ht="12" customHeight="1" x14ac:dyDescent="0.25">
      <c r="HB24" s="11">
        <f t="shared" si="0"/>
        <v>1</v>
      </c>
      <c r="HC24" s="11">
        <v>1</v>
      </c>
      <c r="HD24" s="11">
        <v>1</v>
      </c>
      <c r="HE24" s="11">
        <f t="shared" si="1"/>
        <v>3</v>
      </c>
    </row>
    <row r="25" spans="2:213" ht="12" customHeight="1" x14ac:dyDescent="0.25">
      <c r="HB25" s="11">
        <f t="shared" si="0"/>
        <v>1</v>
      </c>
      <c r="HC25" s="11">
        <v>1</v>
      </c>
      <c r="HD25" s="11">
        <v>1</v>
      </c>
      <c r="HE25" s="11">
        <f t="shared" si="1"/>
        <v>3</v>
      </c>
    </row>
    <row r="26" spans="2:213" ht="12" customHeight="1" x14ac:dyDescent="0.25">
      <c r="B26" s="19" t="s">
        <v>40</v>
      </c>
      <c r="HB26" s="11">
        <f t="shared" si="0"/>
        <v>1</v>
      </c>
      <c r="HC26" s="11">
        <v>1</v>
      </c>
      <c r="HD26" s="11">
        <v>1</v>
      </c>
      <c r="HE26" s="11">
        <f t="shared" si="1"/>
        <v>3</v>
      </c>
    </row>
    <row r="27" spans="2:213" ht="12" customHeight="1" x14ac:dyDescent="0.25">
      <c r="HB27" s="11">
        <f t="shared" si="0"/>
        <v>1</v>
      </c>
      <c r="HC27" s="11">
        <v>1</v>
      </c>
      <c r="HD27" s="11">
        <v>1</v>
      </c>
      <c r="HE27" s="11">
        <f t="shared" si="1"/>
        <v>3</v>
      </c>
    </row>
    <row r="28" spans="2:213" ht="12" customHeight="1" x14ac:dyDescent="0.25">
      <c r="C28" s="152" t="s">
        <v>41</v>
      </c>
      <c r="D28" s="152"/>
      <c r="E28" s="152"/>
      <c r="F28" s="153"/>
      <c r="HB28" s="11">
        <f t="shared" si="0"/>
        <v>0</v>
      </c>
      <c r="HC28" s="11">
        <v>0</v>
      </c>
      <c r="HD28" s="11">
        <v>0</v>
      </c>
      <c r="HE28" s="11">
        <f t="shared" si="1"/>
        <v>0</v>
      </c>
    </row>
    <row r="29" spans="2:213" ht="12" customHeight="1" x14ac:dyDescent="0.25">
      <c r="HB29" s="11">
        <f t="shared" si="0"/>
        <v>0</v>
      </c>
      <c r="HC29" s="11">
        <v>0</v>
      </c>
      <c r="HD29" s="11">
        <v>0</v>
      </c>
      <c r="HE29" s="11">
        <f t="shared" si="1"/>
        <v>0</v>
      </c>
    </row>
    <row r="30" spans="2:213" ht="12" customHeight="1" x14ac:dyDescent="0.25">
      <c r="C30" s="115" t="s">
        <v>43</v>
      </c>
      <c r="D30" s="117"/>
      <c r="E30" s="24" t="s">
        <v>42</v>
      </c>
      <c r="HB30" s="11">
        <f t="shared" si="0"/>
        <v>1</v>
      </c>
      <c r="HC30" s="11">
        <v>1</v>
      </c>
      <c r="HD30" s="11">
        <v>1</v>
      </c>
      <c r="HE30" s="11">
        <f t="shared" si="1"/>
        <v>3</v>
      </c>
    </row>
    <row r="31" spans="2:213" ht="12" customHeight="1" x14ac:dyDescent="0.25">
      <c r="C31" s="118">
        <v>1</v>
      </c>
      <c r="D31" s="118"/>
      <c r="E31" s="14">
        <v>0.46</v>
      </c>
      <c r="F31" s="156" t="s">
        <v>44</v>
      </c>
      <c r="G31" s="157"/>
      <c r="HB31" s="11">
        <f t="shared" si="0"/>
        <v>0</v>
      </c>
      <c r="HC31" s="11">
        <v>0</v>
      </c>
      <c r="HD31" s="11">
        <v>0</v>
      </c>
      <c r="HE31" s="11">
        <f t="shared" si="1"/>
        <v>0</v>
      </c>
    </row>
    <row r="32" spans="2:213" ht="12" customHeight="1" x14ac:dyDescent="0.25">
      <c r="C32" s="124">
        <v>0</v>
      </c>
      <c r="D32" s="124"/>
      <c r="E32" s="27">
        <v>0.54</v>
      </c>
      <c r="HB32" s="11">
        <f t="shared" si="0"/>
        <v>0</v>
      </c>
      <c r="HC32" s="11">
        <v>0</v>
      </c>
      <c r="HD32" s="11">
        <v>0</v>
      </c>
      <c r="HE32" s="11">
        <f t="shared" si="1"/>
        <v>0</v>
      </c>
    </row>
    <row r="33" spans="2:213" ht="12" customHeight="1" x14ac:dyDescent="0.25">
      <c r="HB33" s="11">
        <f t="shared" si="0"/>
        <v>1</v>
      </c>
      <c r="HC33" s="11">
        <v>1</v>
      </c>
      <c r="HD33" s="11">
        <v>1</v>
      </c>
      <c r="HE33" s="11">
        <f t="shared" si="1"/>
        <v>3</v>
      </c>
    </row>
    <row r="34" spans="2:213" ht="12" customHeight="1" x14ac:dyDescent="0.25">
      <c r="HB34" s="11">
        <f t="shared" si="0"/>
        <v>1</v>
      </c>
      <c r="HC34" s="11">
        <v>1</v>
      </c>
      <c r="HD34" s="11">
        <v>1</v>
      </c>
      <c r="HE34" s="11">
        <f t="shared" si="1"/>
        <v>3</v>
      </c>
    </row>
    <row r="35" spans="2:213" ht="12" customHeight="1" x14ac:dyDescent="0.25">
      <c r="B35" s="19" t="s">
        <v>53</v>
      </c>
      <c r="HB35" s="11">
        <f t="shared" si="0"/>
        <v>0</v>
      </c>
      <c r="HC35" s="11">
        <v>0</v>
      </c>
      <c r="HD35" s="11">
        <v>0</v>
      </c>
      <c r="HE35" s="11">
        <f t="shared" si="1"/>
        <v>0</v>
      </c>
    </row>
    <row r="36" spans="2:213" ht="12" customHeight="1" x14ac:dyDescent="0.25">
      <c r="HB36" s="11">
        <f t="shared" si="0"/>
        <v>0</v>
      </c>
      <c r="HC36" s="11">
        <v>0</v>
      </c>
      <c r="HD36" s="11">
        <v>0</v>
      </c>
      <c r="HE36" s="11">
        <f t="shared" si="1"/>
        <v>0</v>
      </c>
    </row>
    <row r="37" spans="2:213" ht="35.1" customHeight="1" x14ac:dyDescent="0.25">
      <c r="C37" s="50" t="s">
        <v>54</v>
      </c>
      <c r="D37" s="52" t="s">
        <v>55</v>
      </c>
      <c r="HB37" s="11">
        <f t="shared" si="0"/>
        <v>1</v>
      </c>
      <c r="HC37" s="11">
        <v>1</v>
      </c>
      <c r="HD37" s="11">
        <v>1</v>
      </c>
      <c r="HE37" s="11">
        <f t="shared" si="1"/>
        <v>3</v>
      </c>
    </row>
    <row r="38" spans="2:213" ht="12" customHeight="1" x14ac:dyDescent="0.25">
      <c r="C38" s="13">
        <v>1</v>
      </c>
      <c r="D38" s="62">
        <v>0</v>
      </c>
      <c r="E38" s="51" t="s">
        <v>56</v>
      </c>
      <c r="HB38" s="11">
        <f t="shared" si="0"/>
        <v>1</v>
      </c>
      <c r="HC38" s="11">
        <v>1</v>
      </c>
      <c r="HD38" s="11">
        <v>1</v>
      </c>
      <c r="HE38" s="11">
        <f t="shared" si="1"/>
        <v>3</v>
      </c>
    </row>
    <row r="39" spans="2:213" ht="12" customHeight="1" x14ac:dyDescent="0.25">
      <c r="C39" s="13">
        <v>2</v>
      </c>
      <c r="D39" s="62">
        <v>16</v>
      </c>
      <c r="HB39" s="11">
        <f t="shared" si="0"/>
        <v>1</v>
      </c>
      <c r="HC39" s="11">
        <v>1</v>
      </c>
      <c r="HD39" s="11">
        <v>1</v>
      </c>
      <c r="HE39" s="11">
        <f t="shared" si="1"/>
        <v>3</v>
      </c>
    </row>
    <row r="40" spans="2:213" ht="12" customHeight="1" x14ac:dyDescent="0.25">
      <c r="C40" s="13">
        <v>3</v>
      </c>
      <c r="D40" s="62">
        <v>20</v>
      </c>
      <c r="HB40" s="11">
        <f t="shared" si="0"/>
        <v>0</v>
      </c>
      <c r="HC40" s="11">
        <v>0</v>
      </c>
      <c r="HD40" s="11">
        <v>0</v>
      </c>
      <c r="HE40" s="11">
        <f t="shared" si="1"/>
        <v>0</v>
      </c>
    </row>
    <row r="41" spans="2:213" ht="12" customHeight="1" x14ac:dyDescent="0.25">
      <c r="C41" s="13">
        <v>4</v>
      </c>
      <c r="D41" s="62">
        <v>24</v>
      </c>
      <c r="HB41" s="11">
        <f t="shared" si="0"/>
        <v>0</v>
      </c>
      <c r="HC41" s="11">
        <v>0</v>
      </c>
      <c r="HD41" s="11">
        <v>0</v>
      </c>
      <c r="HE41" s="11">
        <f t="shared" si="1"/>
        <v>0</v>
      </c>
    </row>
    <row r="42" spans="2:213" ht="12" customHeight="1" x14ac:dyDescent="0.25">
      <c r="C42" s="25">
        <v>5</v>
      </c>
      <c r="D42" s="53">
        <v>24</v>
      </c>
      <c r="HB42" s="11">
        <f t="shared" si="0"/>
        <v>1</v>
      </c>
      <c r="HC42" s="11">
        <v>1</v>
      </c>
      <c r="HD42" s="11">
        <v>1</v>
      </c>
      <c r="HE42" s="11">
        <f t="shared" si="1"/>
        <v>3</v>
      </c>
    </row>
    <row r="43" spans="2:213" ht="12" customHeight="1" x14ac:dyDescent="0.25">
      <c r="HB43" s="11">
        <f t="shared" si="0"/>
        <v>0</v>
      </c>
      <c r="HC43" s="11">
        <v>0</v>
      </c>
      <c r="HD43" s="11">
        <v>0</v>
      </c>
      <c r="HE43" s="11">
        <f t="shared" si="1"/>
        <v>0</v>
      </c>
    </row>
    <row r="44" spans="2:213" ht="12" customHeight="1" x14ac:dyDescent="0.25">
      <c r="HB44" s="11">
        <f t="shared" si="0"/>
        <v>0</v>
      </c>
      <c r="HC44" s="11">
        <v>0</v>
      </c>
      <c r="HD44" s="11">
        <v>0</v>
      </c>
      <c r="HE44" s="11">
        <f t="shared" si="1"/>
        <v>0</v>
      </c>
    </row>
    <row r="45" spans="2:213" ht="12" customHeight="1" x14ac:dyDescent="0.25">
      <c r="B45" s="19" t="s">
        <v>57</v>
      </c>
      <c r="HB45" s="11">
        <f t="shared" si="0"/>
        <v>0</v>
      </c>
      <c r="HC45" s="11">
        <v>0</v>
      </c>
      <c r="HD45" s="11">
        <v>0</v>
      </c>
      <c r="HE45" s="11">
        <f t="shared" si="1"/>
        <v>0</v>
      </c>
    </row>
    <row r="46" spans="2:213" ht="12" customHeight="1" thickBot="1" x14ac:dyDescent="0.3">
      <c r="HB46" s="11">
        <f t="shared" si="0"/>
        <v>1</v>
      </c>
      <c r="HC46" s="11">
        <v>1</v>
      </c>
      <c r="HD46" s="11">
        <v>1</v>
      </c>
      <c r="HE46" s="11">
        <f t="shared" si="1"/>
        <v>3</v>
      </c>
    </row>
    <row r="47" spans="2:213" ht="12" customHeight="1" thickBot="1" x14ac:dyDescent="0.3">
      <c r="C47" s="152" t="s">
        <v>47</v>
      </c>
      <c r="D47" s="165"/>
      <c r="E47" s="165"/>
      <c r="F47" s="28">
        <v>0.5</v>
      </c>
      <c r="HB47" s="11">
        <f t="shared" si="0"/>
        <v>0</v>
      </c>
      <c r="HC47" s="11">
        <v>0</v>
      </c>
      <c r="HD47" s="11">
        <v>0</v>
      </c>
      <c r="HE47" s="11">
        <f t="shared" si="1"/>
        <v>0</v>
      </c>
    </row>
    <row r="48" spans="2:213" ht="12" customHeight="1" x14ac:dyDescent="0.25">
      <c r="HB48" s="11">
        <f t="shared" si="0"/>
        <v>0</v>
      </c>
      <c r="HC48" s="11">
        <v>0</v>
      </c>
      <c r="HD48" s="11">
        <v>0</v>
      </c>
      <c r="HE48" s="11">
        <f t="shared" si="1"/>
        <v>0</v>
      </c>
    </row>
    <row r="49" spans="2:213" ht="12" customHeight="1" x14ac:dyDescent="0.25">
      <c r="C49" s="158" t="s">
        <v>58</v>
      </c>
      <c r="D49" s="166"/>
      <c r="E49" s="159"/>
      <c r="HB49" s="11">
        <f t="shared" si="0"/>
        <v>0</v>
      </c>
      <c r="HC49" s="11">
        <v>0</v>
      </c>
      <c r="HD49" s="11">
        <v>0</v>
      </c>
      <c r="HE49" s="11">
        <f t="shared" si="1"/>
        <v>0</v>
      </c>
    </row>
    <row r="50" spans="2:213" ht="12" customHeight="1" x14ac:dyDescent="0.25">
      <c r="C50" s="54"/>
      <c r="D50" s="158" t="s">
        <v>50</v>
      </c>
      <c r="E50" s="159"/>
      <c r="HB50" s="11">
        <f t="shared" si="0"/>
        <v>1</v>
      </c>
      <c r="HC50" s="11">
        <v>1</v>
      </c>
      <c r="HD50" s="11">
        <v>1</v>
      </c>
      <c r="HE50" s="11">
        <f t="shared" si="1"/>
        <v>3</v>
      </c>
    </row>
    <row r="51" spans="2:213" ht="12" customHeight="1" x14ac:dyDescent="0.25">
      <c r="C51" s="37" t="s">
        <v>51</v>
      </c>
      <c r="D51" s="60">
        <v>1</v>
      </c>
      <c r="E51" s="60">
        <v>0</v>
      </c>
    </row>
    <row r="52" spans="2:213" ht="12" customHeight="1" x14ac:dyDescent="0.25">
      <c r="C52" s="58">
        <v>1</v>
      </c>
      <c r="D52" s="14">
        <f>COUNTIF($HE$1:$HE$50,3)</f>
        <v>23</v>
      </c>
      <c r="E52" s="26">
        <f>COUNTIF($HE$1:$HE$50,1)</f>
        <v>0</v>
      </c>
    </row>
    <row r="53" spans="2:213" ht="12" customHeight="1" x14ac:dyDescent="0.25">
      <c r="C53" s="59">
        <v>0</v>
      </c>
      <c r="D53" s="25">
        <f>COUNTIF($HE$1:$HE$50,2)</f>
        <v>0</v>
      </c>
      <c r="E53" s="27">
        <f>COUNTIF($HE$1:$HE$50,0)</f>
        <v>27</v>
      </c>
    </row>
    <row r="55" spans="2:213" ht="12" customHeight="1" x14ac:dyDescent="0.25">
      <c r="C55" s="160" t="s">
        <v>59</v>
      </c>
      <c r="D55" s="161"/>
      <c r="E55" s="161"/>
      <c r="F55" s="162"/>
    </row>
    <row r="56" spans="2:213" ht="12" customHeight="1" x14ac:dyDescent="0.25">
      <c r="C56" s="36" t="s">
        <v>43</v>
      </c>
      <c r="D56" s="24" t="s">
        <v>60</v>
      </c>
      <c r="E56" s="29" t="s">
        <v>61</v>
      </c>
      <c r="F56" s="29" t="s">
        <v>62</v>
      </c>
    </row>
    <row r="57" spans="2:213" ht="12" customHeight="1" x14ac:dyDescent="0.25">
      <c r="C57" s="58">
        <v>1</v>
      </c>
      <c r="D57" s="14">
        <f>SUM(D52:E52)</f>
        <v>23</v>
      </c>
      <c r="E57" s="14">
        <f>E52</f>
        <v>0</v>
      </c>
      <c r="F57" s="61">
        <f>IF(D57=0,"Undefined",E57*100 / D57)</f>
        <v>0</v>
      </c>
    </row>
    <row r="58" spans="2:213" ht="12" customHeight="1" x14ac:dyDescent="0.25">
      <c r="C58" s="57">
        <v>0</v>
      </c>
      <c r="D58" s="13">
        <f>SUM(D53:E53)</f>
        <v>27</v>
      </c>
      <c r="E58" s="13">
        <f>D53</f>
        <v>0</v>
      </c>
      <c r="F58" s="62">
        <f>IF(D58=0,"Undefined",E58*100 / D58)</f>
        <v>0</v>
      </c>
    </row>
    <row r="59" spans="2:213" ht="12" customHeight="1" x14ac:dyDescent="0.25">
      <c r="C59" s="55" t="s">
        <v>63</v>
      </c>
      <c r="D59" s="56">
        <f>D58+D57</f>
        <v>50</v>
      </c>
      <c r="E59" s="56">
        <f>E58+E57</f>
        <v>0</v>
      </c>
      <c r="F59" s="63">
        <f>IF(D59=0,"Undefined",E59*100 / D59)</f>
        <v>0</v>
      </c>
    </row>
    <row r="62" spans="2:213" ht="12" customHeight="1" x14ac:dyDescent="0.25">
      <c r="B62" s="19" t="s">
        <v>15</v>
      </c>
    </row>
    <row r="64" spans="2:213" ht="12" customHeight="1" x14ac:dyDescent="0.25">
      <c r="C64" s="163" t="s">
        <v>64</v>
      </c>
      <c r="D64" s="164"/>
      <c r="E64" s="66">
        <v>2</v>
      </c>
    </row>
  </sheetData>
  <dataConsolidate/>
  <mergeCells count="42">
    <mergeCell ref="D50:E50"/>
    <mergeCell ref="C55:F55"/>
    <mergeCell ref="C64:D64"/>
    <mergeCell ref="C30:D30"/>
    <mergeCell ref="C31:D31"/>
    <mergeCell ref="C32:D32"/>
    <mergeCell ref="F31:G31"/>
    <mergeCell ref="C47:E47"/>
    <mergeCell ref="C49:E49"/>
    <mergeCell ref="C28:F28"/>
    <mergeCell ref="C14:J14"/>
    <mergeCell ref="C15:E15"/>
    <mergeCell ref="F15:J15"/>
    <mergeCell ref="C16:E16"/>
    <mergeCell ref="C17:E17"/>
    <mergeCell ref="F17:J17"/>
    <mergeCell ref="C19:I19"/>
    <mergeCell ref="C20:E20"/>
    <mergeCell ref="F20:I20"/>
    <mergeCell ref="C22:F22"/>
    <mergeCell ref="C23:F23"/>
    <mergeCell ref="C12:E12"/>
    <mergeCell ref="F12:I12"/>
    <mergeCell ref="C5:D5"/>
    <mergeCell ref="E5:F5"/>
    <mergeCell ref="G5:H5"/>
    <mergeCell ref="I5:J5"/>
    <mergeCell ref="C6:D6"/>
    <mergeCell ref="E6:F6"/>
    <mergeCell ref="G6:H6"/>
    <mergeCell ref="I6:J6"/>
    <mergeCell ref="C9:I9"/>
    <mergeCell ref="C10:E10"/>
    <mergeCell ref="F10:I10"/>
    <mergeCell ref="C11:E11"/>
    <mergeCell ref="F11:I11"/>
    <mergeCell ref="M1:O1"/>
    <mergeCell ref="B3:D3"/>
    <mergeCell ref="C4:D4"/>
    <mergeCell ref="E4:F4"/>
    <mergeCell ref="G4:H4"/>
    <mergeCell ref="I4:J4"/>
  </mergeCells>
  <hyperlinks>
    <hyperlink ref="B4" location="$B$7" tooltip="Goto inputs" display="$B$7"/>
    <hyperlink ref="B6" location="$B$26" tooltip="Goto prior class probabilities" display="$B$26"/>
    <hyperlink ref="I6:J6" location="$B$35" tooltip="Goto validation error log" display="$B$35"/>
    <hyperlink ref="C4:D4" location="$B$45" tooltip="Goto Training scoring - Summary Report" display="$B$45"/>
    <hyperlink ref="B5" location="$B$62" tooltip="Goto timings" display="$B$62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U86"/>
  <sheetViews>
    <sheetView showGridLines="0" topLeftCell="A13" workbookViewId="0">
      <selection activeCell="I39" sqref="I39"/>
    </sheetView>
  </sheetViews>
  <sheetFormatPr defaultColWidth="10.140625" defaultRowHeight="12" customHeight="1" x14ac:dyDescent="0.2"/>
  <cols>
    <col min="1" max="16384" width="10.140625" style="68"/>
  </cols>
  <sheetData>
    <row r="1" spans="1:255" ht="24.95" customHeight="1" x14ac:dyDescent="0.25">
      <c r="A1" s="70" t="s">
        <v>7</v>
      </c>
      <c r="K1" s="167" t="s">
        <v>119</v>
      </c>
      <c r="L1" s="168"/>
      <c r="M1" s="168"/>
      <c r="N1" s="72" t="s">
        <v>8</v>
      </c>
      <c r="IU1" s="67" t="s">
        <v>65</v>
      </c>
    </row>
    <row r="3" spans="1:255" ht="12" customHeight="1" x14ac:dyDescent="0.2">
      <c r="B3" s="169" t="s">
        <v>66</v>
      </c>
      <c r="C3" s="169"/>
      <c r="D3" s="169"/>
      <c r="E3" s="169"/>
      <c r="F3" s="169"/>
      <c r="G3" s="169"/>
      <c r="H3" s="170"/>
    </row>
    <row r="4" spans="1:255" ht="12" customHeight="1" x14ac:dyDescent="0.2">
      <c r="B4" s="171" t="s">
        <v>67</v>
      </c>
      <c r="C4" s="171"/>
      <c r="D4" s="171"/>
      <c r="E4" s="172" t="s">
        <v>68</v>
      </c>
      <c r="F4" s="172"/>
      <c r="G4" s="172"/>
      <c r="H4" s="173"/>
    </row>
    <row r="5" spans="1:255" ht="12" customHeight="1" x14ac:dyDescent="0.2">
      <c r="B5" s="174" t="s">
        <v>69</v>
      </c>
      <c r="C5" s="174"/>
      <c r="D5" s="174"/>
      <c r="E5" s="175" t="s">
        <v>70</v>
      </c>
      <c r="F5" s="175"/>
      <c r="G5" s="175"/>
      <c r="H5" s="176"/>
    </row>
    <row r="6" spans="1:255" ht="12" customHeight="1" x14ac:dyDescent="0.2">
      <c r="B6" s="174" t="s">
        <v>71</v>
      </c>
      <c r="C6" s="174"/>
      <c r="D6" s="174"/>
      <c r="E6" s="175" t="s">
        <v>72</v>
      </c>
      <c r="F6" s="175"/>
      <c r="G6" s="175"/>
      <c r="H6" s="176"/>
    </row>
    <row r="7" spans="1:255" ht="12" customHeight="1" x14ac:dyDescent="0.2">
      <c r="B7" s="174" t="s">
        <v>73</v>
      </c>
      <c r="C7" s="174"/>
      <c r="D7" s="174"/>
      <c r="E7" s="175">
        <v>50</v>
      </c>
      <c r="F7" s="175"/>
      <c r="G7" s="175"/>
      <c r="H7" s="176"/>
    </row>
    <row r="8" spans="1:255" ht="12" customHeight="1" x14ac:dyDescent="0.2">
      <c r="B8" s="174" t="s">
        <v>74</v>
      </c>
      <c r="C8" s="174"/>
      <c r="D8" s="174"/>
      <c r="E8" s="175">
        <v>6</v>
      </c>
      <c r="F8" s="175"/>
      <c r="G8" s="175"/>
      <c r="H8" s="176"/>
    </row>
    <row r="9" spans="1:255" ht="12" customHeight="1" x14ac:dyDescent="0.2">
      <c r="B9" s="177" t="s">
        <v>75</v>
      </c>
      <c r="C9" s="177"/>
      <c r="D9" s="177"/>
      <c r="E9" s="178">
        <v>6</v>
      </c>
      <c r="F9" s="178"/>
      <c r="G9" s="178"/>
      <c r="H9" s="179"/>
    </row>
    <row r="11" spans="1:255" ht="12" customHeight="1" x14ac:dyDescent="0.2">
      <c r="B11" s="169" t="s">
        <v>76</v>
      </c>
      <c r="C11" s="169"/>
      <c r="D11" s="169"/>
      <c r="E11" s="169"/>
      <c r="F11" s="169"/>
      <c r="G11" s="169"/>
      <c r="H11" s="169"/>
      <c r="I11" s="169"/>
      <c r="J11" s="169"/>
      <c r="K11" s="170"/>
    </row>
    <row r="12" spans="1:255" ht="12" customHeight="1" x14ac:dyDescent="0.2">
      <c r="B12" s="171" t="s">
        <v>77</v>
      </c>
      <c r="C12" s="171"/>
      <c r="D12" s="171"/>
      <c r="E12" s="71" t="s">
        <v>1</v>
      </c>
      <c r="F12" s="71" t="s">
        <v>5</v>
      </c>
      <c r="G12" s="71" t="s">
        <v>2</v>
      </c>
      <c r="H12" s="71" t="s">
        <v>3</v>
      </c>
      <c r="I12" s="71" t="s">
        <v>4</v>
      </c>
      <c r="J12" s="71" t="s">
        <v>0</v>
      </c>
      <c r="K12" s="74"/>
    </row>
    <row r="13" spans="1:255" ht="12" customHeight="1" x14ac:dyDescent="0.2">
      <c r="B13" s="174" t="s">
        <v>78</v>
      </c>
      <c r="C13" s="174"/>
      <c r="D13" s="174"/>
      <c r="E13" s="71" t="s">
        <v>80</v>
      </c>
      <c r="F13" s="71" t="s">
        <v>80</v>
      </c>
      <c r="G13" s="71" t="s">
        <v>80</v>
      </c>
      <c r="H13" s="71" t="s">
        <v>80</v>
      </c>
      <c r="I13" s="71" t="s">
        <v>80</v>
      </c>
      <c r="J13" s="71" t="s">
        <v>82</v>
      </c>
      <c r="K13" s="74"/>
    </row>
    <row r="14" spans="1:255" ht="12" customHeight="1" x14ac:dyDescent="0.2">
      <c r="B14" s="177" t="s">
        <v>79</v>
      </c>
      <c r="C14" s="177"/>
      <c r="D14" s="177"/>
      <c r="E14" s="73" t="s">
        <v>81</v>
      </c>
      <c r="F14" s="73" t="s">
        <v>81</v>
      </c>
      <c r="G14" s="73" t="s">
        <v>81</v>
      </c>
      <c r="H14" s="73" t="s">
        <v>81</v>
      </c>
      <c r="I14" s="73" t="s">
        <v>81</v>
      </c>
      <c r="J14" s="73" t="s">
        <v>81</v>
      </c>
      <c r="K14" s="75"/>
    </row>
    <row r="16" spans="1:255" ht="12" customHeight="1" x14ac:dyDescent="0.2">
      <c r="B16" s="169" t="s">
        <v>83</v>
      </c>
      <c r="C16" s="169"/>
      <c r="D16" s="169"/>
      <c r="E16" s="180"/>
      <c r="F16" s="180"/>
      <c r="G16" s="180"/>
      <c r="H16" s="180"/>
      <c r="I16" s="180"/>
      <c r="J16" s="181"/>
    </row>
    <row r="17" spans="2:10" ht="12" customHeight="1" x14ac:dyDescent="0.2">
      <c r="B17" s="171" t="s">
        <v>84</v>
      </c>
      <c r="C17" s="171"/>
      <c r="D17" s="171"/>
      <c r="E17" s="78" t="s">
        <v>1</v>
      </c>
      <c r="F17" s="78" t="s">
        <v>5</v>
      </c>
      <c r="G17" s="78" t="s">
        <v>2</v>
      </c>
      <c r="H17" s="78" t="s">
        <v>3</v>
      </c>
      <c r="I17" s="78" t="s">
        <v>4</v>
      </c>
      <c r="J17" s="77" t="s">
        <v>0</v>
      </c>
    </row>
    <row r="18" spans="2:10" ht="12" customHeight="1" x14ac:dyDescent="0.2">
      <c r="B18" s="174" t="s">
        <v>85</v>
      </c>
      <c r="C18" s="174"/>
      <c r="D18" s="174"/>
      <c r="E18" s="78" t="s">
        <v>86</v>
      </c>
      <c r="F18" s="78" t="s">
        <v>86</v>
      </c>
      <c r="G18" s="78" t="s">
        <v>86</v>
      </c>
      <c r="H18" s="78" t="s">
        <v>86</v>
      </c>
      <c r="I18" s="78" t="s">
        <v>86</v>
      </c>
      <c r="J18" s="77" t="s">
        <v>87</v>
      </c>
    </row>
    <row r="19" spans="2:10" ht="12" customHeight="1" x14ac:dyDescent="0.2">
      <c r="B19" s="174" t="s">
        <v>88</v>
      </c>
      <c r="C19" s="174"/>
      <c r="D19" s="174"/>
      <c r="E19" s="172" t="s">
        <v>120</v>
      </c>
      <c r="F19" s="172"/>
      <c r="G19" s="172"/>
      <c r="H19" s="172"/>
      <c r="I19" s="172"/>
      <c r="J19" s="173"/>
    </row>
    <row r="20" spans="2:10" ht="12" customHeight="1" x14ac:dyDescent="0.2">
      <c r="B20" s="174" t="s">
        <v>37</v>
      </c>
      <c r="C20" s="174"/>
      <c r="D20" s="174"/>
      <c r="E20" s="175">
        <v>5</v>
      </c>
      <c r="F20" s="175"/>
      <c r="G20" s="175"/>
      <c r="H20" s="175"/>
      <c r="I20" s="175"/>
      <c r="J20" s="176"/>
    </row>
    <row r="21" spans="2:10" ht="12" customHeight="1" x14ac:dyDescent="0.2">
      <c r="B21" s="177" t="s">
        <v>89</v>
      </c>
      <c r="C21" s="177"/>
      <c r="D21" s="177"/>
      <c r="E21" s="178">
        <v>1</v>
      </c>
      <c r="F21" s="178"/>
      <c r="G21" s="178"/>
      <c r="H21" s="178"/>
      <c r="I21" s="178"/>
      <c r="J21" s="179"/>
    </row>
    <row r="23" spans="2:10" ht="12" customHeight="1" x14ac:dyDescent="0.2">
      <c r="B23" s="180" t="s">
        <v>90</v>
      </c>
      <c r="C23" s="180"/>
      <c r="D23" s="180"/>
      <c r="E23" s="180"/>
      <c r="F23" s="180"/>
      <c r="G23" s="180"/>
      <c r="H23" s="181"/>
    </row>
    <row r="24" spans="2:10" ht="12" customHeight="1" x14ac:dyDescent="0.2">
      <c r="B24" s="182" t="s">
        <v>91</v>
      </c>
      <c r="C24" s="182"/>
      <c r="D24" s="182"/>
      <c r="E24" s="183">
        <v>2</v>
      </c>
      <c r="F24" s="183"/>
      <c r="G24" s="183"/>
      <c r="H24" s="184"/>
    </row>
    <row r="25" spans="2:10" ht="12" customHeight="1" x14ac:dyDescent="0.2">
      <c r="B25" s="171" t="s">
        <v>92</v>
      </c>
      <c r="C25" s="171"/>
      <c r="D25" s="171"/>
      <c r="E25" s="172">
        <v>1</v>
      </c>
      <c r="F25" s="172"/>
      <c r="G25" s="172"/>
      <c r="H25" s="173"/>
    </row>
    <row r="26" spans="2:10" ht="12" customHeight="1" x14ac:dyDescent="0.2">
      <c r="B26" s="177" t="s">
        <v>93</v>
      </c>
      <c r="C26" s="177"/>
      <c r="D26" s="177"/>
      <c r="E26" s="178">
        <v>0</v>
      </c>
      <c r="F26" s="178"/>
      <c r="G26" s="178"/>
      <c r="H26" s="179"/>
    </row>
    <row r="29" spans="2:10" ht="12" customHeight="1" x14ac:dyDescent="0.2">
      <c r="B29" s="169" t="s">
        <v>94</v>
      </c>
      <c r="C29" s="185"/>
      <c r="D29" s="185"/>
      <c r="E29" s="186"/>
    </row>
    <row r="31" spans="2:10" ht="12" customHeight="1" x14ac:dyDescent="0.2">
      <c r="B31" s="80" t="s">
        <v>1</v>
      </c>
      <c r="C31" s="80" t="s">
        <v>5</v>
      </c>
      <c r="D31" s="80" t="s">
        <v>2</v>
      </c>
      <c r="E31" s="80" t="s">
        <v>3</v>
      </c>
      <c r="F31" s="80" t="s">
        <v>4</v>
      </c>
      <c r="G31" s="79" t="s">
        <v>0</v>
      </c>
    </row>
    <row r="32" spans="2:10" ht="12" customHeight="1" x14ac:dyDescent="0.2">
      <c r="B32" s="71">
        <v>1</v>
      </c>
      <c r="C32" s="71">
        <v>725</v>
      </c>
      <c r="D32" s="71">
        <v>20</v>
      </c>
      <c r="E32" s="81">
        <v>11320</v>
      </c>
      <c r="F32" s="71">
        <v>0.25</v>
      </c>
      <c r="G32" s="74">
        <v>1</v>
      </c>
    </row>
    <row r="33" spans="2:7" ht="12" customHeight="1" x14ac:dyDescent="0.2">
      <c r="B33" s="71">
        <v>1</v>
      </c>
      <c r="C33" s="71">
        <v>573</v>
      </c>
      <c r="D33" s="71">
        <v>9</v>
      </c>
      <c r="E33" s="81">
        <v>7200</v>
      </c>
      <c r="F33" s="71">
        <v>0.7</v>
      </c>
      <c r="G33" s="74">
        <v>0</v>
      </c>
    </row>
    <row r="34" spans="2:7" ht="12" customHeight="1" x14ac:dyDescent="0.2">
      <c r="B34" s="71">
        <v>1</v>
      </c>
      <c r="C34" s="71">
        <v>677</v>
      </c>
      <c r="D34" s="71">
        <v>11</v>
      </c>
      <c r="E34" s="81">
        <v>20000</v>
      </c>
      <c r="F34" s="71">
        <v>0.55000000000000004</v>
      </c>
      <c r="G34" s="74">
        <v>1</v>
      </c>
    </row>
    <row r="35" spans="2:7" ht="12" customHeight="1" x14ac:dyDescent="0.2">
      <c r="B35" s="71">
        <v>0</v>
      </c>
      <c r="C35" s="71">
        <v>625</v>
      </c>
      <c r="D35" s="71">
        <v>15</v>
      </c>
      <c r="E35" s="81">
        <v>12800</v>
      </c>
      <c r="F35" s="71">
        <v>0.65</v>
      </c>
      <c r="G35" s="74">
        <v>0</v>
      </c>
    </row>
    <row r="36" spans="2:7" ht="12" customHeight="1" x14ac:dyDescent="0.2">
      <c r="B36" s="71">
        <v>0</v>
      </c>
      <c r="C36" s="71">
        <v>527</v>
      </c>
      <c r="D36" s="71">
        <v>12</v>
      </c>
      <c r="E36" s="81">
        <v>5700</v>
      </c>
      <c r="F36" s="71">
        <v>0.75</v>
      </c>
      <c r="G36" s="74">
        <v>0</v>
      </c>
    </row>
    <row r="37" spans="2:7" ht="12" customHeight="1" x14ac:dyDescent="0.2">
      <c r="B37" s="71">
        <v>1</v>
      </c>
      <c r="C37" s="71">
        <v>795</v>
      </c>
      <c r="D37" s="71">
        <v>22</v>
      </c>
      <c r="E37" s="81">
        <v>9000</v>
      </c>
      <c r="F37" s="71">
        <v>0.12</v>
      </c>
      <c r="G37" s="74">
        <v>1</v>
      </c>
    </row>
    <row r="38" spans="2:7" ht="12" customHeight="1" x14ac:dyDescent="0.2">
      <c r="B38" s="71">
        <v>0</v>
      </c>
      <c r="C38" s="71">
        <v>733</v>
      </c>
      <c r="D38" s="71">
        <v>7</v>
      </c>
      <c r="E38" s="81">
        <v>35200</v>
      </c>
      <c r="F38" s="71">
        <v>0.2</v>
      </c>
      <c r="G38" s="74">
        <v>1</v>
      </c>
    </row>
    <row r="39" spans="2:7" ht="12" customHeight="1" x14ac:dyDescent="0.2">
      <c r="B39" s="71">
        <v>0</v>
      </c>
      <c r="C39" s="71">
        <v>620</v>
      </c>
      <c r="D39" s="71">
        <v>5</v>
      </c>
      <c r="E39" s="81">
        <v>22800</v>
      </c>
      <c r="F39" s="71">
        <v>0.62</v>
      </c>
      <c r="G39" s="74">
        <v>0</v>
      </c>
    </row>
    <row r="40" spans="2:7" ht="12" customHeight="1" x14ac:dyDescent="0.2">
      <c r="B40" s="71">
        <v>1</v>
      </c>
      <c r="C40" s="71">
        <v>591</v>
      </c>
      <c r="D40" s="71">
        <v>17</v>
      </c>
      <c r="E40" s="81">
        <v>16500</v>
      </c>
      <c r="F40" s="71">
        <v>0.5</v>
      </c>
      <c r="G40" s="74">
        <v>0</v>
      </c>
    </row>
    <row r="41" spans="2:7" ht="12" customHeight="1" x14ac:dyDescent="0.2">
      <c r="B41" s="71">
        <v>1</v>
      </c>
      <c r="C41" s="71">
        <v>660</v>
      </c>
      <c r="D41" s="71">
        <v>24</v>
      </c>
      <c r="E41" s="81">
        <v>9200</v>
      </c>
      <c r="F41" s="71">
        <v>0.35</v>
      </c>
      <c r="G41" s="74">
        <v>1</v>
      </c>
    </row>
    <row r="42" spans="2:7" ht="12" customHeight="1" x14ac:dyDescent="0.2">
      <c r="B42" s="71">
        <v>1</v>
      </c>
      <c r="C42" s="71">
        <v>700</v>
      </c>
      <c r="D42" s="71">
        <v>19</v>
      </c>
      <c r="E42" s="81">
        <v>22000</v>
      </c>
      <c r="F42" s="71">
        <v>0.18</v>
      </c>
      <c r="G42" s="74">
        <v>1</v>
      </c>
    </row>
    <row r="43" spans="2:7" ht="12" customHeight="1" x14ac:dyDescent="0.2">
      <c r="B43" s="71">
        <v>1</v>
      </c>
      <c r="C43" s="71">
        <v>500</v>
      </c>
      <c r="D43" s="71">
        <v>16</v>
      </c>
      <c r="E43" s="81">
        <v>12500</v>
      </c>
      <c r="F43" s="71">
        <v>0.83</v>
      </c>
      <c r="G43" s="74">
        <v>0</v>
      </c>
    </row>
    <row r="44" spans="2:7" ht="12" customHeight="1" x14ac:dyDescent="0.2">
      <c r="B44" s="71">
        <v>1</v>
      </c>
      <c r="C44" s="71">
        <v>565</v>
      </c>
      <c r="D44" s="71">
        <v>6</v>
      </c>
      <c r="E44" s="81">
        <v>7700</v>
      </c>
      <c r="F44" s="71">
        <v>0.7</v>
      </c>
      <c r="G44" s="74">
        <v>0</v>
      </c>
    </row>
    <row r="45" spans="2:7" ht="12" customHeight="1" x14ac:dyDescent="0.2">
      <c r="B45" s="71">
        <v>0</v>
      </c>
      <c r="C45" s="71">
        <v>620</v>
      </c>
      <c r="D45" s="71">
        <v>3</v>
      </c>
      <c r="E45" s="81">
        <v>37400</v>
      </c>
      <c r="F45" s="71">
        <v>0.87</v>
      </c>
      <c r="G45" s="74">
        <v>0</v>
      </c>
    </row>
    <row r="46" spans="2:7" ht="12" customHeight="1" x14ac:dyDescent="0.2">
      <c r="B46" s="71">
        <v>1</v>
      </c>
      <c r="C46" s="71">
        <v>774</v>
      </c>
      <c r="D46" s="71">
        <v>13</v>
      </c>
      <c r="E46" s="81">
        <v>6100</v>
      </c>
      <c r="F46" s="71">
        <v>7.0000000000000007E-2</v>
      </c>
      <c r="G46" s="74">
        <v>1</v>
      </c>
    </row>
    <row r="47" spans="2:7" ht="12" customHeight="1" x14ac:dyDescent="0.2">
      <c r="B47" s="71">
        <v>1</v>
      </c>
      <c r="C47" s="71">
        <v>802</v>
      </c>
      <c r="D47" s="71">
        <v>10</v>
      </c>
      <c r="E47" s="81">
        <v>10500</v>
      </c>
      <c r="F47" s="71">
        <v>0.05</v>
      </c>
      <c r="G47" s="74">
        <v>1</v>
      </c>
    </row>
    <row r="48" spans="2:7" ht="12" customHeight="1" x14ac:dyDescent="0.2">
      <c r="B48" s="71">
        <v>0</v>
      </c>
      <c r="C48" s="71">
        <v>640</v>
      </c>
      <c r="D48" s="71">
        <v>7</v>
      </c>
      <c r="E48" s="81">
        <v>17300</v>
      </c>
      <c r="F48" s="71">
        <v>0.59</v>
      </c>
      <c r="G48" s="74">
        <v>0</v>
      </c>
    </row>
    <row r="49" spans="2:7" ht="12" customHeight="1" x14ac:dyDescent="0.2">
      <c r="B49" s="71">
        <v>0</v>
      </c>
      <c r="C49" s="71">
        <v>523</v>
      </c>
      <c r="D49" s="71">
        <v>14</v>
      </c>
      <c r="E49" s="81">
        <v>27000</v>
      </c>
      <c r="F49" s="71">
        <v>0.79</v>
      </c>
      <c r="G49" s="74">
        <v>0</v>
      </c>
    </row>
    <row r="50" spans="2:7" ht="12" customHeight="1" x14ac:dyDescent="0.2">
      <c r="B50" s="71">
        <v>1</v>
      </c>
      <c r="C50" s="71">
        <v>811</v>
      </c>
      <c r="D50" s="71">
        <v>20</v>
      </c>
      <c r="E50" s="81">
        <v>13400</v>
      </c>
      <c r="F50" s="71">
        <v>0.03</v>
      </c>
      <c r="G50" s="74">
        <v>1</v>
      </c>
    </row>
    <row r="51" spans="2:7" ht="12" customHeight="1" x14ac:dyDescent="0.2">
      <c r="B51" s="71">
        <v>0</v>
      </c>
      <c r="C51" s="71">
        <v>763</v>
      </c>
      <c r="D51" s="71">
        <v>2</v>
      </c>
      <c r="E51" s="81">
        <v>11200</v>
      </c>
      <c r="F51" s="71">
        <v>0.7</v>
      </c>
      <c r="G51" s="74">
        <v>0</v>
      </c>
    </row>
    <row r="52" spans="2:7" ht="12" customHeight="1" x14ac:dyDescent="0.2">
      <c r="B52" s="71">
        <v>0</v>
      </c>
      <c r="C52" s="71">
        <v>555</v>
      </c>
      <c r="D52" s="71">
        <v>4</v>
      </c>
      <c r="E52" s="81">
        <v>2500</v>
      </c>
      <c r="F52" s="71">
        <v>1</v>
      </c>
      <c r="G52" s="74">
        <v>0</v>
      </c>
    </row>
    <row r="53" spans="2:7" ht="12" customHeight="1" x14ac:dyDescent="0.2">
      <c r="B53" s="71">
        <v>0</v>
      </c>
      <c r="C53" s="71">
        <v>617</v>
      </c>
      <c r="D53" s="71">
        <v>9</v>
      </c>
      <c r="E53" s="81">
        <v>8400</v>
      </c>
      <c r="F53" s="71">
        <v>0.34</v>
      </c>
      <c r="G53" s="74">
        <v>0</v>
      </c>
    </row>
    <row r="54" spans="2:7" ht="12" customHeight="1" x14ac:dyDescent="0.2">
      <c r="B54" s="71">
        <v>1</v>
      </c>
      <c r="C54" s="71">
        <v>642</v>
      </c>
      <c r="D54" s="71">
        <v>13</v>
      </c>
      <c r="E54" s="81">
        <v>16000</v>
      </c>
      <c r="F54" s="71">
        <v>0.25</v>
      </c>
      <c r="G54" s="74">
        <v>1</v>
      </c>
    </row>
    <row r="55" spans="2:7" ht="12" customHeight="1" x14ac:dyDescent="0.2">
      <c r="B55" s="71">
        <v>0</v>
      </c>
      <c r="C55" s="71">
        <v>688</v>
      </c>
      <c r="D55" s="71">
        <v>3</v>
      </c>
      <c r="E55" s="81">
        <v>3300</v>
      </c>
      <c r="F55" s="71">
        <v>0.11</v>
      </c>
      <c r="G55" s="74">
        <v>1</v>
      </c>
    </row>
    <row r="56" spans="2:7" ht="12" customHeight="1" x14ac:dyDescent="0.2">
      <c r="B56" s="71">
        <v>1</v>
      </c>
      <c r="C56" s="71">
        <v>649</v>
      </c>
      <c r="D56" s="71">
        <v>12</v>
      </c>
      <c r="E56" s="81">
        <v>7500</v>
      </c>
      <c r="F56" s="71">
        <v>0.05</v>
      </c>
      <c r="G56" s="74">
        <v>1</v>
      </c>
    </row>
    <row r="57" spans="2:7" ht="12" customHeight="1" x14ac:dyDescent="0.2">
      <c r="B57" s="71">
        <v>1</v>
      </c>
      <c r="C57" s="71">
        <v>695</v>
      </c>
      <c r="D57" s="71">
        <v>15</v>
      </c>
      <c r="E57" s="81">
        <v>20300</v>
      </c>
      <c r="F57" s="71">
        <v>0.22</v>
      </c>
      <c r="G57" s="74">
        <v>1</v>
      </c>
    </row>
    <row r="58" spans="2:7" ht="12" customHeight="1" x14ac:dyDescent="0.2">
      <c r="B58" s="71">
        <v>1</v>
      </c>
      <c r="C58" s="71">
        <v>701</v>
      </c>
      <c r="D58" s="71">
        <v>9</v>
      </c>
      <c r="E58" s="81">
        <v>11700</v>
      </c>
      <c r="F58" s="71">
        <v>0.15</v>
      </c>
      <c r="G58" s="74">
        <v>1</v>
      </c>
    </row>
    <row r="59" spans="2:7" ht="12" customHeight="1" x14ac:dyDescent="0.2">
      <c r="B59" s="71">
        <v>0</v>
      </c>
      <c r="C59" s="71">
        <v>635</v>
      </c>
      <c r="D59" s="71">
        <v>7</v>
      </c>
      <c r="E59" s="81">
        <v>29100</v>
      </c>
      <c r="F59" s="71">
        <v>0.85</v>
      </c>
      <c r="G59" s="74">
        <v>0</v>
      </c>
    </row>
    <row r="60" spans="2:7" ht="12" customHeight="1" x14ac:dyDescent="0.2">
      <c r="B60" s="71">
        <v>0</v>
      </c>
      <c r="C60" s="71">
        <v>507</v>
      </c>
      <c r="D60" s="71">
        <v>2</v>
      </c>
      <c r="E60" s="81">
        <v>2000</v>
      </c>
      <c r="F60" s="71">
        <v>1</v>
      </c>
      <c r="G60" s="74">
        <v>0</v>
      </c>
    </row>
    <row r="61" spans="2:7" ht="12" customHeight="1" x14ac:dyDescent="0.2">
      <c r="B61" s="71">
        <v>1</v>
      </c>
      <c r="C61" s="71">
        <v>677</v>
      </c>
      <c r="D61" s="71">
        <v>12</v>
      </c>
      <c r="E61" s="81">
        <v>7600</v>
      </c>
      <c r="F61" s="71">
        <v>0.09</v>
      </c>
      <c r="G61" s="74">
        <v>1</v>
      </c>
    </row>
    <row r="62" spans="2:7" ht="12" customHeight="1" x14ac:dyDescent="0.2">
      <c r="B62" s="71">
        <v>0</v>
      </c>
      <c r="C62" s="71">
        <v>485</v>
      </c>
      <c r="D62" s="71">
        <v>5</v>
      </c>
      <c r="E62" s="81">
        <v>1000</v>
      </c>
      <c r="F62" s="71">
        <v>0.8</v>
      </c>
      <c r="G62" s="74">
        <v>0</v>
      </c>
    </row>
    <row r="63" spans="2:7" ht="12" customHeight="1" x14ac:dyDescent="0.2">
      <c r="B63" s="71">
        <v>0</v>
      </c>
      <c r="C63" s="71">
        <v>582</v>
      </c>
      <c r="D63" s="71">
        <v>3</v>
      </c>
      <c r="E63" s="81">
        <v>8500</v>
      </c>
      <c r="F63" s="71">
        <v>0.65</v>
      </c>
      <c r="G63" s="74">
        <v>0</v>
      </c>
    </row>
    <row r="64" spans="2:7" ht="12" customHeight="1" x14ac:dyDescent="0.2">
      <c r="B64" s="71">
        <v>1</v>
      </c>
      <c r="C64" s="71">
        <v>699</v>
      </c>
      <c r="D64" s="71">
        <v>17</v>
      </c>
      <c r="E64" s="81">
        <v>12800</v>
      </c>
      <c r="F64" s="71">
        <v>0.27</v>
      </c>
      <c r="G64" s="74">
        <v>1</v>
      </c>
    </row>
    <row r="65" spans="2:7" ht="12" customHeight="1" x14ac:dyDescent="0.2">
      <c r="B65" s="71">
        <v>1</v>
      </c>
      <c r="C65" s="71">
        <v>703</v>
      </c>
      <c r="D65" s="71">
        <v>22</v>
      </c>
      <c r="E65" s="81">
        <v>10000</v>
      </c>
      <c r="F65" s="71">
        <v>0.2</v>
      </c>
      <c r="G65" s="74">
        <v>1</v>
      </c>
    </row>
    <row r="66" spans="2:7" ht="12" customHeight="1" x14ac:dyDescent="0.2">
      <c r="B66" s="71">
        <v>0</v>
      </c>
      <c r="C66" s="71">
        <v>585</v>
      </c>
      <c r="D66" s="71">
        <v>18</v>
      </c>
      <c r="E66" s="81">
        <v>31000</v>
      </c>
      <c r="F66" s="71">
        <v>0.78</v>
      </c>
      <c r="G66" s="74">
        <v>0</v>
      </c>
    </row>
    <row r="67" spans="2:7" ht="12" customHeight="1" x14ac:dyDescent="0.2">
      <c r="B67" s="71">
        <v>1</v>
      </c>
      <c r="C67" s="71">
        <v>620</v>
      </c>
      <c r="D67" s="71">
        <v>8</v>
      </c>
      <c r="E67" s="81">
        <v>16200</v>
      </c>
      <c r="F67" s="71">
        <v>0.55000000000000004</v>
      </c>
      <c r="G67" s="74">
        <v>0</v>
      </c>
    </row>
    <row r="68" spans="2:7" ht="12" customHeight="1" x14ac:dyDescent="0.2">
      <c r="B68" s="71">
        <v>1</v>
      </c>
      <c r="C68" s="71">
        <v>695</v>
      </c>
      <c r="D68" s="71">
        <v>16</v>
      </c>
      <c r="E68" s="81">
        <v>9700</v>
      </c>
      <c r="F68" s="71">
        <v>0.11</v>
      </c>
      <c r="G68" s="74">
        <v>1</v>
      </c>
    </row>
    <row r="69" spans="2:7" ht="12" customHeight="1" x14ac:dyDescent="0.2">
      <c r="B69" s="71">
        <v>1</v>
      </c>
      <c r="C69" s="71">
        <v>774</v>
      </c>
      <c r="D69" s="71">
        <v>13</v>
      </c>
      <c r="E69" s="81">
        <v>6100</v>
      </c>
      <c r="F69" s="71">
        <v>7.0000000000000007E-2</v>
      </c>
      <c r="G69" s="74">
        <v>1</v>
      </c>
    </row>
    <row r="70" spans="2:7" ht="12" customHeight="1" x14ac:dyDescent="0.2">
      <c r="B70" s="71">
        <v>1</v>
      </c>
      <c r="C70" s="71">
        <v>802</v>
      </c>
      <c r="D70" s="71">
        <v>10</v>
      </c>
      <c r="E70" s="81">
        <v>10500</v>
      </c>
      <c r="F70" s="71">
        <v>0.05</v>
      </c>
      <c r="G70" s="74">
        <v>1</v>
      </c>
    </row>
    <row r="71" spans="2:7" ht="12" customHeight="1" x14ac:dyDescent="0.2">
      <c r="B71" s="71">
        <v>0</v>
      </c>
      <c r="C71" s="71">
        <v>640</v>
      </c>
      <c r="D71" s="71">
        <v>7</v>
      </c>
      <c r="E71" s="81">
        <v>17300</v>
      </c>
      <c r="F71" s="71">
        <v>0.59</v>
      </c>
      <c r="G71" s="74">
        <v>0</v>
      </c>
    </row>
    <row r="72" spans="2:7" ht="12" customHeight="1" x14ac:dyDescent="0.2">
      <c r="B72" s="71">
        <v>0</v>
      </c>
      <c r="C72" s="71">
        <v>536</v>
      </c>
      <c r="D72" s="71">
        <v>14</v>
      </c>
      <c r="E72" s="81">
        <v>27000</v>
      </c>
      <c r="F72" s="71">
        <v>0.79</v>
      </c>
      <c r="G72" s="74">
        <v>0</v>
      </c>
    </row>
    <row r="73" spans="2:7" ht="12" customHeight="1" x14ac:dyDescent="0.2">
      <c r="B73" s="71">
        <v>1</v>
      </c>
      <c r="C73" s="71">
        <v>801</v>
      </c>
      <c r="D73" s="71">
        <v>20</v>
      </c>
      <c r="E73" s="81">
        <v>13400</v>
      </c>
      <c r="F73" s="71">
        <v>0.03</v>
      </c>
      <c r="G73" s="74">
        <v>1</v>
      </c>
    </row>
    <row r="74" spans="2:7" ht="12" customHeight="1" x14ac:dyDescent="0.2">
      <c r="B74" s="71">
        <v>0</v>
      </c>
      <c r="C74" s="71">
        <v>760</v>
      </c>
      <c r="D74" s="71">
        <v>2</v>
      </c>
      <c r="E74" s="81">
        <v>11200</v>
      </c>
      <c r="F74" s="71">
        <v>0.7</v>
      </c>
      <c r="G74" s="74">
        <v>0</v>
      </c>
    </row>
    <row r="75" spans="2:7" ht="12" customHeight="1" x14ac:dyDescent="0.2">
      <c r="B75" s="71">
        <v>0</v>
      </c>
      <c r="C75" s="71">
        <v>567</v>
      </c>
      <c r="D75" s="71">
        <v>4</v>
      </c>
      <c r="E75" s="81">
        <v>2200</v>
      </c>
      <c r="F75" s="71">
        <v>0.95</v>
      </c>
      <c r="G75" s="74">
        <v>0</v>
      </c>
    </row>
    <row r="76" spans="2:7" ht="12" customHeight="1" x14ac:dyDescent="0.2">
      <c r="B76" s="71">
        <v>0</v>
      </c>
      <c r="C76" s="71">
        <v>600</v>
      </c>
      <c r="D76" s="71">
        <v>10</v>
      </c>
      <c r="E76" s="81">
        <v>12050</v>
      </c>
      <c r="F76" s="71">
        <v>0.81</v>
      </c>
      <c r="G76" s="74">
        <v>0</v>
      </c>
    </row>
    <row r="77" spans="2:7" ht="12" customHeight="1" x14ac:dyDescent="0.2">
      <c r="B77" s="71">
        <v>1</v>
      </c>
      <c r="C77" s="71">
        <v>702</v>
      </c>
      <c r="D77" s="71">
        <v>11</v>
      </c>
      <c r="E77" s="81">
        <v>11700</v>
      </c>
      <c r="F77" s="71">
        <v>0.15</v>
      </c>
      <c r="G77" s="74">
        <v>1</v>
      </c>
    </row>
    <row r="78" spans="2:7" ht="12" customHeight="1" x14ac:dyDescent="0.2">
      <c r="B78" s="71">
        <v>1</v>
      </c>
      <c r="C78" s="71">
        <v>636</v>
      </c>
      <c r="D78" s="71">
        <v>8</v>
      </c>
      <c r="E78" s="81">
        <v>29100</v>
      </c>
      <c r="F78" s="71">
        <v>0.85</v>
      </c>
      <c r="G78" s="74">
        <v>0</v>
      </c>
    </row>
    <row r="79" spans="2:7" ht="12" customHeight="1" x14ac:dyDescent="0.2">
      <c r="B79" s="71">
        <v>0</v>
      </c>
      <c r="C79" s="71">
        <v>509</v>
      </c>
      <c r="D79" s="71">
        <v>3</v>
      </c>
      <c r="E79" s="81">
        <v>2000</v>
      </c>
      <c r="F79" s="71">
        <v>1</v>
      </c>
      <c r="G79" s="74">
        <v>0</v>
      </c>
    </row>
    <row r="80" spans="2:7" ht="12" customHeight="1" x14ac:dyDescent="0.2">
      <c r="B80" s="71">
        <v>0</v>
      </c>
      <c r="C80" s="71">
        <v>595</v>
      </c>
      <c r="D80" s="71">
        <v>18</v>
      </c>
      <c r="E80" s="81">
        <v>29000</v>
      </c>
      <c r="F80" s="71">
        <v>0.78</v>
      </c>
      <c r="G80" s="74">
        <v>0</v>
      </c>
    </row>
    <row r="81" spans="2:13" ht="12" customHeight="1" x14ac:dyDescent="0.2">
      <c r="B81" s="73">
        <v>1</v>
      </c>
      <c r="C81" s="73">
        <v>733</v>
      </c>
      <c r="D81" s="73">
        <v>15</v>
      </c>
      <c r="E81" s="82">
        <v>13000</v>
      </c>
      <c r="F81" s="73">
        <v>0.24</v>
      </c>
      <c r="G81" s="75">
        <v>1</v>
      </c>
    </row>
    <row r="83" spans="2:13" ht="12" customHeight="1" x14ac:dyDescent="0.2">
      <c r="B83" s="169" t="s">
        <v>95</v>
      </c>
      <c r="C83" s="169"/>
      <c r="D83" s="169"/>
      <c r="E83" s="169"/>
      <c r="F83" s="169"/>
      <c r="G83" s="169"/>
      <c r="H83" s="170"/>
    </row>
    <row r="84" spans="2:13" ht="12" customHeight="1" x14ac:dyDescent="0.2">
      <c r="B84" s="182" t="s">
        <v>96</v>
      </c>
      <c r="C84" s="182"/>
      <c r="D84" s="182"/>
      <c r="E84" s="183">
        <v>0.5</v>
      </c>
      <c r="F84" s="183"/>
      <c r="G84" s="183"/>
      <c r="H84" s="184"/>
    </row>
    <row r="86" spans="2:13" ht="12" customHeight="1" x14ac:dyDescent="0.2">
      <c r="M86" s="69" t="s">
        <v>97</v>
      </c>
    </row>
  </sheetData>
  <dataConsolidate/>
  <mergeCells count="38">
    <mergeCell ref="B84:D84"/>
    <mergeCell ref="E84:H84"/>
    <mergeCell ref="B25:D25"/>
    <mergeCell ref="E25:H25"/>
    <mergeCell ref="B26:D26"/>
    <mergeCell ref="E26:H26"/>
    <mergeCell ref="B29:E29"/>
    <mergeCell ref="B83:H83"/>
    <mergeCell ref="B21:D21"/>
    <mergeCell ref="E21:J21"/>
    <mergeCell ref="B23:H23"/>
    <mergeCell ref="B24:D24"/>
    <mergeCell ref="E24:H24"/>
    <mergeCell ref="B20:D20"/>
    <mergeCell ref="E20:J20"/>
    <mergeCell ref="B9:D9"/>
    <mergeCell ref="E9:H9"/>
    <mergeCell ref="B11:K11"/>
    <mergeCell ref="B12:D12"/>
    <mergeCell ref="B13:D13"/>
    <mergeCell ref="B14:D14"/>
    <mergeCell ref="B16:J16"/>
    <mergeCell ref="B17:D17"/>
    <mergeCell ref="B18:D18"/>
    <mergeCell ref="B19:D19"/>
    <mergeCell ref="E19:J19"/>
    <mergeCell ref="B6:D6"/>
    <mergeCell ref="E6:H6"/>
    <mergeCell ref="B7:D7"/>
    <mergeCell ref="E7:H7"/>
    <mergeCell ref="B8:D8"/>
    <mergeCell ref="E8:H8"/>
    <mergeCell ref="K1:M1"/>
    <mergeCell ref="B3:H3"/>
    <mergeCell ref="B4:D4"/>
    <mergeCell ref="E4:H4"/>
    <mergeCell ref="B5:D5"/>
    <mergeCell ref="E5:H5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V66"/>
  <sheetViews>
    <sheetView showGridLines="0" workbookViewId="0">
      <pane ySplit="6" topLeftCell="A25" activePane="bottomLeft" state="frozen"/>
      <selection pane="bottomLeft" activeCell="N63" sqref="N63"/>
    </sheetView>
  </sheetViews>
  <sheetFormatPr defaultColWidth="10.140625" defaultRowHeight="12" customHeight="1" x14ac:dyDescent="0.25"/>
  <cols>
    <col min="1" max="1" width="3.7109375" style="11" customWidth="1"/>
    <col min="2" max="2" width="9.7109375" style="11" customWidth="1"/>
    <col min="3" max="3" width="10.7109375" style="11" customWidth="1"/>
    <col min="4" max="16384" width="10.140625" style="11"/>
  </cols>
  <sheetData>
    <row r="1" spans="2:256" ht="24.95" customHeight="1" x14ac:dyDescent="0.25">
      <c r="B1" s="12" t="s">
        <v>7</v>
      </c>
      <c r="C1" s="10"/>
      <c r="M1" s="113" t="s">
        <v>121</v>
      </c>
      <c r="N1" s="114"/>
      <c r="O1" s="114"/>
      <c r="P1" s="15" t="s">
        <v>8</v>
      </c>
      <c r="HL1" s="11">
        <f>IF(HN1&gt;=$F$49,1,0)</f>
        <v>0</v>
      </c>
      <c r="HM1" s="11">
        <v>0</v>
      </c>
      <c r="HN1" s="11">
        <v>0</v>
      </c>
      <c r="HO1" s="11">
        <f>HL1*2+HM1</f>
        <v>0</v>
      </c>
    </row>
    <row r="2" spans="2:256" ht="12" customHeight="1" x14ac:dyDescent="0.25">
      <c r="HL2" s="11">
        <f t="shared" ref="HL2:HL20" si="0">IF(HN2&gt;=$F$49,1,0)</f>
        <v>1</v>
      </c>
      <c r="HM2" s="11">
        <v>1</v>
      </c>
      <c r="HN2" s="11">
        <v>0.5</v>
      </c>
      <c r="HO2" s="11">
        <f t="shared" ref="HO2:HO20" si="1">HL2*2+HM2</f>
        <v>3</v>
      </c>
    </row>
    <row r="3" spans="2:256" ht="12" customHeight="1" x14ac:dyDescent="0.25">
      <c r="B3" s="134" t="s">
        <v>9</v>
      </c>
      <c r="C3" s="135"/>
      <c r="D3" s="136"/>
      <c r="E3" s="16"/>
      <c r="F3" s="16"/>
      <c r="G3" s="16"/>
      <c r="H3" s="16"/>
      <c r="I3" s="16"/>
      <c r="J3" s="17"/>
      <c r="HL3" s="11">
        <f t="shared" si="0"/>
        <v>0</v>
      </c>
      <c r="HM3" s="11">
        <v>1</v>
      </c>
      <c r="HN3" s="11">
        <v>0</v>
      </c>
      <c r="HO3" s="11">
        <f t="shared" si="1"/>
        <v>1</v>
      </c>
      <c r="IV3" s="18"/>
    </row>
    <row r="4" spans="2:256" ht="24" customHeight="1" x14ac:dyDescent="0.25">
      <c r="B4" s="101" t="s">
        <v>10</v>
      </c>
      <c r="C4" s="139" t="s">
        <v>11</v>
      </c>
      <c r="D4" s="139"/>
      <c r="E4" s="137" t="s">
        <v>12</v>
      </c>
      <c r="F4" s="138"/>
      <c r="G4" s="139" t="s">
        <v>13</v>
      </c>
      <c r="H4" s="140"/>
      <c r="I4" s="141" t="s">
        <v>14</v>
      </c>
      <c r="J4" s="140"/>
      <c r="HL4" s="11">
        <f t="shared" si="0"/>
        <v>0</v>
      </c>
      <c r="HM4" s="11">
        <v>0</v>
      </c>
      <c r="HN4" s="11">
        <v>0</v>
      </c>
      <c r="HO4" s="11">
        <f t="shared" si="1"/>
        <v>0</v>
      </c>
    </row>
    <row r="5" spans="2:256" ht="24" customHeight="1" x14ac:dyDescent="0.25">
      <c r="B5" s="20" t="s">
        <v>15</v>
      </c>
      <c r="C5" s="139" t="s">
        <v>16</v>
      </c>
      <c r="D5" s="140"/>
      <c r="E5" s="187" t="s">
        <v>17</v>
      </c>
      <c r="F5" s="145"/>
      <c r="G5" s="141" t="s">
        <v>18</v>
      </c>
      <c r="H5" s="140"/>
      <c r="I5" s="146" t="s">
        <v>19</v>
      </c>
      <c r="J5" s="147"/>
      <c r="HL5" s="11">
        <f t="shared" si="0"/>
        <v>1</v>
      </c>
      <c r="HM5" s="11">
        <v>1</v>
      </c>
      <c r="HN5" s="11">
        <v>1</v>
      </c>
      <c r="HO5" s="11">
        <f t="shared" si="1"/>
        <v>3</v>
      </c>
    </row>
    <row r="6" spans="2:256" ht="24" customHeight="1" x14ac:dyDescent="0.25">
      <c r="B6" s="65" t="s">
        <v>20</v>
      </c>
      <c r="C6" s="139" t="s">
        <v>21</v>
      </c>
      <c r="D6" s="140"/>
      <c r="E6" s="141" t="s">
        <v>22</v>
      </c>
      <c r="F6" s="140"/>
      <c r="G6" s="141" t="s">
        <v>23</v>
      </c>
      <c r="H6" s="139"/>
      <c r="I6" s="137" t="s">
        <v>24</v>
      </c>
      <c r="J6" s="138"/>
      <c r="HL6" s="11">
        <f t="shared" si="0"/>
        <v>0</v>
      </c>
      <c r="HM6" s="11">
        <v>0</v>
      </c>
      <c r="HN6" s="11">
        <v>0</v>
      </c>
      <c r="HO6" s="11">
        <f t="shared" si="1"/>
        <v>0</v>
      </c>
    </row>
    <row r="7" spans="2:256" ht="12" customHeight="1" x14ac:dyDescent="0.25">
      <c r="B7" s="19" t="s">
        <v>10</v>
      </c>
      <c r="HL7" s="11">
        <f t="shared" si="0"/>
        <v>0</v>
      </c>
      <c r="HM7" s="11">
        <v>0</v>
      </c>
      <c r="HN7" s="11">
        <v>0</v>
      </c>
      <c r="HO7" s="11">
        <f t="shared" si="1"/>
        <v>0</v>
      </c>
    </row>
    <row r="8" spans="2:256" ht="12" customHeight="1" x14ac:dyDescent="0.25">
      <c r="HL8" s="11">
        <f t="shared" si="0"/>
        <v>1</v>
      </c>
      <c r="HM8" s="11">
        <v>1</v>
      </c>
      <c r="HN8" s="11">
        <v>1</v>
      </c>
      <c r="HO8" s="11">
        <f t="shared" si="1"/>
        <v>3</v>
      </c>
    </row>
    <row r="9" spans="2:256" ht="12" customHeight="1" x14ac:dyDescent="0.25">
      <c r="C9" s="115" t="s">
        <v>26</v>
      </c>
      <c r="D9" s="116"/>
      <c r="E9" s="116"/>
      <c r="F9" s="116"/>
      <c r="G9" s="116"/>
      <c r="H9" s="116"/>
      <c r="I9" s="117"/>
      <c r="HL9" s="11">
        <f t="shared" si="0"/>
        <v>1</v>
      </c>
      <c r="HM9" s="11">
        <v>1</v>
      </c>
      <c r="HN9" s="11">
        <v>1</v>
      </c>
      <c r="HO9" s="11">
        <f t="shared" si="1"/>
        <v>3</v>
      </c>
    </row>
    <row r="10" spans="2:256" ht="12" customHeight="1" x14ac:dyDescent="0.25">
      <c r="C10" s="118" t="s">
        <v>27</v>
      </c>
      <c r="D10" s="118"/>
      <c r="E10" s="118"/>
      <c r="F10" s="148" t="s">
        <v>122</v>
      </c>
      <c r="G10" s="148"/>
      <c r="H10" s="148"/>
      <c r="I10" s="149"/>
      <c r="HL10" s="11">
        <f t="shared" si="0"/>
        <v>0</v>
      </c>
      <c r="HM10" s="11">
        <v>0</v>
      </c>
      <c r="HN10" s="11">
        <v>0</v>
      </c>
      <c r="HO10" s="11">
        <f t="shared" si="1"/>
        <v>0</v>
      </c>
    </row>
    <row r="11" spans="2:256" ht="12" customHeight="1" x14ac:dyDescent="0.25">
      <c r="C11" s="121" t="s">
        <v>29</v>
      </c>
      <c r="D11" s="121"/>
      <c r="E11" s="121"/>
      <c r="F11" s="150">
        <v>30</v>
      </c>
      <c r="G11" s="150"/>
      <c r="H11" s="150"/>
      <c r="I11" s="151"/>
      <c r="HL11" s="11">
        <f t="shared" si="0"/>
        <v>0</v>
      </c>
      <c r="HM11" s="11">
        <v>1</v>
      </c>
      <c r="HN11" s="11">
        <v>0</v>
      </c>
      <c r="HO11" s="11">
        <f t="shared" si="1"/>
        <v>1</v>
      </c>
    </row>
    <row r="12" spans="2:256" ht="12" customHeight="1" x14ac:dyDescent="0.25">
      <c r="C12" s="121" t="s">
        <v>123</v>
      </c>
      <c r="D12" s="121"/>
      <c r="E12" s="121"/>
      <c r="F12" s="150" t="s">
        <v>124</v>
      </c>
      <c r="G12" s="150"/>
      <c r="H12" s="150"/>
      <c r="I12" s="151"/>
      <c r="HL12" s="11">
        <f t="shared" si="0"/>
        <v>1</v>
      </c>
      <c r="HM12" s="11">
        <v>1</v>
      </c>
      <c r="HN12" s="11">
        <v>1</v>
      </c>
      <c r="HO12" s="11">
        <f t="shared" si="1"/>
        <v>3</v>
      </c>
    </row>
    <row r="13" spans="2:256" ht="12" customHeight="1" x14ac:dyDescent="0.25">
      <c r="C13" s="121" t="s">
        <v>125</v>
      </c>
      <c r="D13" s="121"/>
      <c r="E13" s="121"/>
      <c r="F13" s="150">
        <v>20</v>
      </c>
      <c r="G13" s="150"/>
      <c r="H13" s="150"/>
      <c r="I13" s="151"/>
      <c r="HL13" s="11">
        <f t="shared" si="0"/>
        <v>0</v>
      </c>
      <c r="HM13" s="11">
        <v>0</v>
      </c>
      <c r="HN13" s="11">
        <v>0</v>
      </c>
      <c r="HO13" s="11">
        <f t="shared" si="1"/>
        <v>0</v>
      </c>
    </row>
    <row r="14" spans="2:256" ht="12" customHeight="1" x14ac:dyDescent="0.25">
      <c r="C14" s="124" t="s">
        <v>30</v>
      </c>
      <c r="D14" s="124"/>
      <c r="E14" s="124"/>
      <c r="F14" s="142" t="s">
        <v>31</v>
      </c>
      <c r="G14" s="142"/>
      <c r="H14" s="142"/>
      <c r="I14" s="143"/>
      <c r="HL14" s="11">
        <f t="shared" si="0"/>
        <v>1</v>
      </c>
      <c r="HM14" s="11">
        <v>1</v>
      </c>
      <c r="HN14" s="11">
        <v>1</v>
      </c>
      <c r="HO14" s="11">
        <f t="shared" si="1"/>
        <v>3</v>
      </c>
    </row>
    <row r="15" spans="2:256" ht="12" customHeight="1" x14ac:dyDescent="0.25">
      <c r="HL15" s="11">
        <f t="shared" si="0"/>
        <v>1</v>
      </c>
      <c r="HM15" s="11">
        <v>1</v>
      </c>
      <c r="HN15" s="11">
        <v>1</v>
      </c>
      <c r="HO15" s="11">
        <f t="shared" si="1"/>
        <v>3</v>
      </c>
    </row>
    <row r="16" spans="2:256" ht="12" customHeight="1" x14ac:dyDescent="0.25">
      <c r="C16" s="115" t="s">
        <v>32</v>
      </c>
      <c r="D16" s="116"/>
      <c r="E16" s="116"/>
      <c r="F16" s="116"/>
      <c r="G16" s="116"/>
      <c r="H16" s="116"/>
      <c r="I16" s="116"/>
      <c r="J16" s="117"/>
      <c r="HL16" s="11">
        <f t="shared" si="0"/>
        <v>0</v>
      </c>
      <c r="HM16" s="11">
        <v>0</v>
      </c>
      <c r="HN16" s="11">
        <v>0</v>
      </c>
      <c r="HO16" s="11">
        <f t="shared" si="1"/>
        <v>0</v>
      </c>
    </row>
    <row r="17" spans="2:223" ht="12" customHeight="1" x14ac:dyDescent="0.25">
      <c r="C17" s="118" t="s">
        <v>33</v>
      </c>
      <c r="D17" s="118"/>
      <c r="E17" s="118"/>
      <c r="F17" s="148">
        <v>5</v>
      </c>
      <c r="G17" s="148"/>
      <c r="H17" s="148"/>
      <c r="I17" s="148"/>
      <c r="J17" s="149"/>
      <c r="HL17" s="11">
        <f t="shared" si="0"/>
        <v>1</v>
      </c>
      <c r="HM17" s="11">
        <v>1</v>
      </c>
      <c r="HN17" s="11">
        <v>1</v>
      </c>
      <c r="HO17" s="11">
        <f t="shared" si="1"/>
        <v>3</v>
      </c>
    </row>
    <row r="18" spans="2:223" ht="21.95" customHeight="1" x14ac:dyDescent="0.25">
      <c r="C18" s="121" t="s">
        <v>34</v>
      </c>
      <c r="D18" s="121"/>
      <c r="E18" s="121"/>
      <c r="F18" s="22" t="s">
        <v>1</v>
      </c>
      <c r="G18" s="22" t="s">
        <v>5</v>
      </c>
      <c r="H18" s="22" t="s">
        <v>2</v>
      </c>
      <c r="I18" s="22" t="s">
        <v>3</v>
      </c>
      <c r="J18" s="21" t="s">
        <v>4</v>
      </c>
      <c r="HL18" s="11">
        <f t="shared" si="0"/>
        <v>1</v>
      </c>
      <c r="HM18" s="11">
        <v>1</v>
      </c>
      <c r="HN18" s="11">
        <v>1</v>
      </c>
      <c r="HO18" s="11">
        <f t="shared" si="1"/>
        <v>3</v>
      </c>
    </row>
    <row r="19" spans="2:223" ht="12" customHeight="1" x14ac:dyDescent="0.25">
      <c r="C19" s="124" t="s">
        <v>35</v>
      </c>
      <c r="D19" s="124"/>
      <c r="E19" s="124"/>
      <c r="F19" s="154" t="s">
        <v>0</v>
      </c>
      <c r="G19" s="154"/>
      <c r="H19" s="154"/>
      <c r="I19" s="154"/>
      <c r="J19" s="155"/>
      <c r="HL19" s="11">
        <f t="shared" si="0"/>
        <v>0</v>
      </c>
      <c r="HM19" s="11">
        <v>0</v>
      </c>
      <c r="HN19" s="11">
        <v>0</v>
      </c>
      <c r="HO19" s="11">
        <f t="shared" si="1"/>
        <v>0</v>
      </c>
    </row>
    <row r="20" spans="2:223" ht="12" customHeight="1" x14ac:dyDescent="0.25">
      <c r="HL20" s="11">
        <f t="shared" si="0"/>
        <v>1</v>
      </c>
      <c r="HM20" s="11">
        <v>1</v>
      </c>
      <c r="HN20" s="11">
        <v>1</v>
      </c>
      <c r="HO20" s="11">
        <f t="shared" si="1"/>
        <v>3</v>
      </c>
    </row>
    <row r="21" spans="2:223" ht="12" customHeight="1" x14ac:dyDescent="0.25">
      <c r="C21" s="115" t="s">
        <v>36</v>
      </c>
      <c r="D21" s="116"/>
      <c r="E21" s="116"/>
      <c r="F21" s="116"/>
      <c r="G21" s="116"/>
      <c r="H21" s="116"/>
      <c r="I21" s="117"/>
    </row>
    <row r="22" spans="2:223" ht="12" customHeight="1" x14ac:dyDescent="0.25">
      <c r="C22" s="156" t="s">
        <v>37</v>
      </c>
      <c r="D22" s="156"/>
      <c r="E22" s="156"/>
      <c r="F22" s="154">
        <v>5</v>
      </c>
      <c r="G22" s="154"/>
      <c r="H22" s="154"/>
      <c r="I22" s="155"/>
    </row>
    <row r="24" spans="2:223" ht="12" customHeight="1" x14ac:dyDescent="0.25">
      <c r="C24" s="115" t="s">
        <v>38</v>
      </c>
      <c r="D24" s="116"/>
      <c r="E24" s="116"/>
      <c r="F24" s="117"/>
    </row>
    <row r="25" spans="2:223" ht="12" customHeight="1" x14ac:dyDescent="0.25">
      <c r="C25" s="156" t="s">
        <v>126</v>
      </c>
      <c r="D25" s="156"/>
      <c r="E25" s="156"/>
      <c r="F25" s="157"/>
    </row>
    <row r="28" spans="2:223" ht="12" customHeight="1" x14ac:dyDescent="0.25">
      <c r="B28" s="19" t="s">
        <v>40</v>
      </c>
    </row>
    <row r="30" spans="2:223" ht="12" customHeight="1" x14ac:dyDescent="0.25">
      <c r="C30" s="152" t="s">
        <v>41</v>
      </c>
      <c r="D30" s="152"/>
      <c r="E30" s="152"/>
      <c r="F30" s="153"/>
    </row>
    <row r="32" spans="2:223" ht="12" customHeight="1" x14ac:dyDescent="0.25">
      <c r="C32" s="115" t="s">
        <v>43</v>
      </c>
      <c r="D32" s="117"/>
      <c r="E32" s="24" t="s">
        <v>42</v>
      </c>
    </row>
    <row r="33" spans="2:7" ht="12" customHeight="1" x14ac:dyDescent="0.25">
      <c r="C33" s="118">
        <v>1</v>
      </c>
      <c r="D33" s="118"/>
      <c r="E33" s="14">
        <v>0.36666666666666664</v>
      </c>
      <c r="F33" s="156" t="s">
        <v>44</v>
      </c>
      <c r="G33" s="157"/>
    </row>
    <row r="34" spans="2:7" ht="12" customHeight="1" x14ac:dyDescent="0.25">
      <c r="C34" s="124">
        <v>0</v>
      </c>
      <c r="D34" s="124"/>
      <c r="E34" s="27">
        <v>0.6333333333333333</v>
      </c>
    </row>
    <row r="37" spans="2:7" ht="12" customHeight="1" x14ac:dyDescent="0.25">
      <c r="B37" s="19" t="s">
        <v>53</v>
      </c>
    </row>
    <row r="39" spans="2:7" ht="35.1" customHeight="1" x14ac:dyDescent="0.25">
      <c r="C39" s="50" t="s">
        <v>54</v>
      </c>
      <c r="D39" s="98" t="s">
        <v>55</v>
      </c>
      <c r="E39" s="52" t="s">
        <v>127</v>
      </c>
    </row>
    <row r="40" spans="2:7" ht="12" customHeight="1" x14ac:dyDescent="0.25">
      <c r="C40" s="13">
        <v>1</v>
      </c>
      <c r="D40" s="99">
        <v>0</v>
      </c>
      <c r="E40" s="62">
        <v>15</v>
      </c>
    </row>
    <row r="41" spans="2:7" ht="12" customHeight="1" x14ac:dyDescent="0.25">
      <c r="C41" s="13">
        <v>2</v>
      </c>
      <c r="D41" s="99">
        <v>16</v>
      </c>
      <c r="E41" s="62">
        <v>10</v>
      </c>
      <c r="F41" s="51" t="s">
        <v>56</v>
      </c>
    </row>
    <row r="42" spans="2:7" ht="12" customHeight="1" x14ac:dyDescent="0.25">
      <c r="C42" s="13">
        <v>3</v>
      </c>
      <c r="D42" s="99">
        <v>20</v>
      </c>
      <c r="E42" s="62">
        <v>10</v>
      </c>
    </row>
    <row r="43" spans="2:7" ht="12" customHeight="1" x14ac:dyDescent="0.25">
      <c r="C43" s="13">
        <v>4</v>
      </c>
      <c r="D43" s="99">
        <v>24</v>
      </c>
      <c r="E43" s="62">
        <v>10</v>
      </c>
    </row>
    <row r="44" spans="2:7" ht="12" customHeight="1" x14ac:dyDescent="0.25">
      <c r="C44" s="25">
        <v>5</v>
      </c>
      <c r="D44" s="100">
        <v>24</v>
      </c>
      <c r="E44" s="53">
        <v>10</v>
      </c>
    </row>
    <row r="47" spans="2:7" ht="12" customHeight="1" x14ac:dyDescent="0.25">
      <c r="B47" s="19" t="s">
        <v>128</v>
      </c>
    </row>
    <row r="48" spans="2:7" ht="12" customHeight="1" thickBot="1" x14ac:dyDescent="0.3"/>
    <row r="49" spans="2:6" ht="12" customHeight="1" thickBot="1" x14ac:dyDescent="0.3">
      <c r="C49" s="152" t="s">
        <v>47</v>
      </c>
      <c r="D49" s="165"/>
      <c r="E49" s="165"/>
      <c r="F49" s="28">
        <v>0.5</v>
      </c>
    </row>
    <row r="51" spans="2:6" ht="12" customHeight="1" x14ac:dyDescent="0.25">
      <c r="C51" s="158" t="s">
        <v>58</v>
      </c>
      <c r="D51" s="166"/>
      <c r="E51" s="159"/>
    </row>
    <row r="52" spans="2:6" ht="12" customHeight="1" x14ac:dyDescent="0.25">
      <c r="C52" s="54"/>
      <c r="D52" s="158" t="s">
        <v>50</v>
      </c>
      <c r="E52" s="159"/>
    </row>
    <row r="53" spans="2:6" ht="12" customHeight="1" x14ac:dyDescent="0.25">
      <c r="C53" s="37" t="s">
        <v>51</v>
      </c>
      <c r="D53" s="60">
        <v>1</v>
      </c>
      <c r="E53" s="60">
        <v>0</v>
      </c>
    </row>
    <row r="54" spans="2:6" ht="12" customHeight="1" x14ac:dyDescent="0.25">
      <c r="C54" s="58">
        <v>1</v>
      </c>
      <c r="D54" s="14">
        <f>COUNTIF($HO$1:$HO$20,3)</f>
        <v>10</v>
      </c>
      <c r="E54" s="26">
        <f>COUNTIF($HO$1:$HO$20,1)</f>
        <v>2</v>
      </c>
    </row>
    <row r="55" spans="2:6" ht="12" customHeight="1" x14ac:dyDescent="0.25">
      <c r="C55" s="59">
        <v>0</v>
      </c>
      <c r="D55" s="25">
        <f>COUNTIF($HO$1:$HO$20,2)</f>
        <v>0</v>
      </c>
      <c r="E55" s="27">
        <f>COUNTIF($HO$1:$HO$20,0)</f>
        <v>8</v>
      </c>
    </row>
    <row r="57" spans="2:6" ht="12" customHeight="1" x14ac:dyDescent="0.25">
      <c r="C57" s="160" t="s">
        <v>59</v>
      </c>
      <c r="D57" s="161"/>
      <c r="E57" s="161"/>
      <c r="F57" s="162"/>
    </row>
    <row r="58" spans="2:6" ht="12" customHeight="1" x14ac:dyDescent="0.25">
      <c r="C58" s="36" t="s">
        <v>43</v>
      </c>
      <c r="D58" s="24" t="s">
        <v>60</v>
      </c>
      <c r="E58" s="29" t="s">
        <v>61</v>
      </c>
      <c r="F58" s="29" t="s">
        <v>62</v>
      </c>
    </row>
    <row r="59" spans="2:6" ht="12" customHeight="1" x14ac:dyDescent="0.25">
      <c r="C59" s="58">
        <v>1</v>
      </c>
      <c r="D59" s="14">
        <f>SUM(D54:E54)</f>
        <v>12</v>
      </c>
      <c r="E59" s="14">
        <f>E54</f>
        <v>2</v>
      </c>
      <c r="F59" s="61">
        <f>IF(D59=0,"Undefined",E59*100 / D59)</f>
        <v>16.666666666666668</v>
      </c>
    </row>
    <row r="60" spans="2:6" ht="12" customHeight="1" x14ac:dyDescent="0.25">
      <c r="C60" s="57">
        <v>0</v>
      </c>
      <c r="D60" s="13">
        <f>SUM(D55:E55)</f>
        <v>8</v>
      </c>
      <c r="E60" s="13">
        <f>D55</f>
        <v>0</v>
      </c>
      <c r="F60" s="62">
        <f>IF(D60=0,"Undefined",E60*100 / D60)</f>
        <v>0</v>
      </c>
    </row>
    <row r="61" spans="2:6" ht="12" customHeight="1" x14ac:dyDescent="0.25">
      <c r="C61" s="55" t="s">
        <v>63</v>
      </c>
      <c r="D61" s="56">
        <f>D60+D59</f>
        <v>20</v>
      </c>
      <c r="E61" s="56">
        <f>E60+E59</f>
        <v>2</v>
      </c>
      <c r="F61" s="63">
        <f>IF(D61=0,"Undefined",E61*100 / D61)</f>
        <v>10</v>
      </c>
    </row>
    <row r="64" spans="2:6" ht="12" customHeight="1" x14ac:dyDescent="0.25">
      <c r="B64" s="19" t="s">
        <v>15</v>
      </c>
    </row>
    <row r="66" spans="3:5" ht="12" customHeight="1" x14ac:dyDescent="0.25">
      <c r="C66" s="163" t="s">
        <v>64</v>
      </c>
      <c r="D66" s="164"/>
      <c r="E66" s="66">
        <v>2</v>
      </c>
    </row>
  </sheetData>
  <dataConsolidate/>
  <mergeCells count="46">
    <mergeCell ref="C49:E49"/>
    <mergeCell ref="C51:E51"/>
    <mergeCell ref="D52:E52"/>
    <mergeCell ref="C57:F57"/>
    <mergeCell ref="C66:D66"/>
    <mergeCell ref="C34:D34"/>
    <mergeCell ref="F33:G33"/>
    <mergeCell ref="C18:E18"/>
    <mergeCell ref="C19:E19"/>
    <mergeCell ref="F19:J19"/>
    <mergeCell ref="C21:I21"/>
    <mergeCell ref="C22:E22"/>
    <mergeCell ref="F22:I22"/>
    <mergeCell ref="C24:F24"/>
    <mergeCell ref="C25:F25"/>
    <mergeCell ref="C30:F30"/>
    <mergeCell ref="C32:D32"/>
    <mergeCell ref="C33:D33"/>
    <mergeCell ref="C17:E17"/>
    <mergeCell ref="F17:J17"/>
    <mergeCell ref="C9:I9"/>
    <mergeCell ref="C10:E10"/>
    <mergeCell ref="F10:I10"/>
    <mergeCell ref="C11:E11"/>
    <mergeCell ref="F11:I11"/>
    <mergeCell ref="C12:E12"/>
    <mergeCell ref="F12:I12"/>
    <mergeCell ref="C13:E13"/>
    <mergeCell ref="F13:I13"/>
    <mergeCell ref="C14:E14"/>
    <mergeCell ref="F14:I14"/>
    <mergeCell ref="C16:J16"/>
    <mergeCell ref="C5:D5"/>
    <mergeCell ref="E5:F5"/>
    <mergeCell ref="G5:H5"/>
    <mergeCell ref="I5:J5"/>
    <mergeCell ref="C6:D6"/>
    <mergeCell ref="E6:F6"/>
    <mergeCell ref="G6:H6"/>
    <mergeCell ref="I6:J6"/>
    <mergeCell ref="M1:O1"/>
    <mergeCell ref="B3:D3"/>
    <mergeCell ref="C4:D4"/>
    <mergeCell ref="E4:F4"/>
    <mergeCell ref="G4:H4"/>
    <mergeCell ref="I4:J4"/>
  </mergeCells>
  <hyperlinks>
    <hyperlink ref="B4" location="$B$7" tooltip="Goto inputs" display="$B$7"/>
    <hyperlink ref="B6" location="$B$28" tooltip="Goto prior class probabilities" display="$B$28"/>
    <hyperlink ref="I6:J6" location="$B$37" tooltip="Goto validation error log" display="$B$37"/>
    <hyperlink ref="E4:F4" location="$B$47" tooltip="Goto Validation scoring - Summary Report" display="$B$47"/>
    <hyperlink ref="B5" location="$B$64" tooltip="Goto timings" display="$B$64"/>
  </hyperlink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U68"/>
  <sheetViews>
    <sheetView showGridLines="0" workbookViewId="0"/>
  </sheetViews>
  <sheetFormatPr defaultColWidth="10.140625" defaultRowHeight="12" customHeight="1" x14ac:dyDescent="0.2"/>
  <cols>
    <col min="1" max="16384" width="10.140625" style="68"/>
  </cols>
  <sheetData>
    <row r="1" spans="1:255" ht="24.95" customHeight="1" x14ac:dyDescent="0.25">
      <c r="A1" s="70" t="s">
        <v>7</v>
      </c>
      <c r="K1" s="167" t="s">
        <v>130</v>
      </c>
      <c r="L1" s="168"/>
      <c r="M1" s="168"/>
      <c r="N1" s="72" t="s">
        <v>8</v>
      </c>
      <c r="IU1" s="67" t="s">
        <v>129</v>
      </c>
    </row>
    <row r="3" spans="1:255" ht="12" customHeight="1" x14ac:dyDescent="0.2">
      <c r="B3" s="169" t="s">
        <v>66</v>
      </c>
      <c r="C3" s="169"/>
      <c r="D3" s="169"/>
      <c r="E3" s="169"/>
      <c r="F3" s="169"/>
      <c r="G3" s="169"/>
      <c r="H3" s="170"/>
    </row>
    <row r="4" spans="1:255" ht="12" customHeight="1" x14ac:dyDescent="0.2">
      <c r="B4" s="171" t="s">
        <v>67</v>
      </c>
      <c r="C4" s="171"/>
      <c r="D4" s="171"/>
      <c r="E4" s="172" t="s">
        <v>68</v>
      </c>
      <c r="F4" s="172"/>
      <c r="G4" s="172"/>
      <c r="H4" s="173"/>
    </row>
    <row r="5" spans="1:255" ht="12" customHeight="1" x14ac:dyDescent="0.2">
      <c r="B5" s="174" t="s">
        <v>69</v>
      </c>
      <c r="C5" s="174"/>
      <c r="D5" s="174"/>
      <c r="E5" s="175" t="s">
        <v>70</v>
      </c>
      <c r="F5" s="175"/>
      <c r="G5" s="175"/>
      <c r="H5" s="176"/>
    </row>
    <row r="6" spans="1:255" ht="12" customHeight="1" x14ac:dyDescent="0.2">
      <c r="B6" s="174" t="s">
        <v>71</v>
      </c>
      <c r="C6" s="174"/>
      <c r="D6" s="174"/>
      <c r="E6" s="175" t="s">
        <v>131</v>
      </c>
      <c r="F6" s="175"/>
      <c r="G6" s="175"/>
      <c r="H6" s="176"/>
    </row>
    <row r="7" spans="1:255" ht="12" customHeight="1" x14ac:dyDescent="0.2">
      <c r="B7" s="174" t="s">
        <v>73</v>
      </c>
      <c r="C7" s="174"/>
      <c r="D7" s="174"/>
      <c r="E7" s="175">
        <v>30</v>
      </c>
      <c r="F7" s="175"/>
      <c r="G7" s="175"/>
      <c r="H7" s="176"/>
    </row>
    <row r="8" spans="1:255" ht="12" customHeight="1" x14ac:dyDescent="0.2">
      <c r="B8" s="174" t="s">
        <v>132</v>
      </c>
      <c r="C8" s="174"/>
      <c r="D8" s="174"/>
      <c r="E8" s="175" t="s">
        <v>133</v>
      </c>
      <c r="F8" s="175"/>
      <c r="G8" s="175"/>
      <c r="H8" s="176"/>
    </row>
    <row r="9" spans="1:255" ht="12" customHeight="1" x14ac:dyDescent="0.2">
      <c r="B9" s="174" t="s">
        <v>134</v>
      </c>
      <c r="C9" s="174"/>
      <c r="D9" s="174"/>
      <c r="E9" s="175">
        <v>20</v>
      </c>
      <c r="F9" s="175"/>
      <c r="G9" s="175"/>
      <c r="H9" s="176"/>
    </row>
    <row r="10" spans="1:255" ht="12" customHeight="1" x14ac:dyDescent="0.2">
      <c r="B10" s="174" t="s">
        <v>74</v>
      </c>
      <c r="C10" s="174"/>
      <c r="D10" s="174"/>
      <c r="E10" s="175">
        <v>6</v>
      </c>
      <c r="F10" s="175"/>
      <c r="G10" s="175"/>
      <c r="H10" s="176"/>
    </row>
    <row r="11" spans="1:255" ht="12" customHeight="1" x14ac:dyDescent="0.2">
      <c r="B11" s="177" t="s">
        <v>75</v>
      </c>
      <c r="C11" s="177"/>
      <c r="D11" s="177"/>
      <c r="E11" s="178">
        <v>6</v>
      </c>
      <c r="F11" s="178"/>
      <c r="G11" s="178"/>
      <c r="H11" s="179"/>
    </row>
    <row r="13" spans="1:255" ht="12" customHeight="1" x14ac:dyDescent="0.2">
      <c r="B13" s="169" t="s">
        <v>76</v>
      </c>
      <c r="C13" s="169"/>
      <c r="D13" s="169"/>
      <c r="E13" s="169"/>
      <c r="F13" s="169"/>
      <c r="G13" s="169"/>
      <c r="H13" s="169"/>
      <c r="I13" s="169"/>
      <c r="J13" s="170"/>
    </row>
    <row r="14" spans="1:255" ht="12" customHeight="1" x14ac:dyDescent="0.2">
      <c r="B14" s="171" t="s">
        <v>77</v>
      </c>
      <c r="C14" s="171"/>
      <c r="D14" s="171"/>
      <c r="E14" s="71" t="s">
        <v>1</v>
      </c>
      <c r="F14" s="71" t="s">
        <v>5</v>
      </c>
      <c r="G14" s="71" t="s">
        <v>2</v>
      </c>
      <c r="H14" s="71" t="s">
        <v>3</v>
      </c>
      <c r="I14" s="71" t="s">
        <v>4</v>
      </c>
      <c r="J14" s="74" t="s">
        <v>0</v>
      </c>
    </row>
    <row r="15" spans="1:255" ht="12" customHeight="1" x14ac:dyDescent="0.2">
      <c r="B15" s="174" t="s">
        <v>78</v>
      </c>
      <c r="C15" s="174"/>
      <c r="D15" s="174"/>
      <c r="E15" s="71" t="s">
        <v>80</v>
      </c>
      <c r="F15" s="71" t="s">
        <v>80</v>
      </c>
      <c r="G15" s="71" t="s">
        <v>80</v>
      </c>
      <c r="H15" s="71" t="s">
        <v>80</v>
      </c>
      <c r="I15" s="71" t="s">
        <v>80</v>
      </c>
      <c r="J15" s="74" t="s">
        <v>82</v>
      </c>
    </row>
    <row r="16" spans="1:255" ht="12" customHeight="1" x14ac:dyDescent="0.2">
      <c r="B16" s="177" t="s">
        <v>79</v>
      </c>
      <c r="C16" s="177"/>
      <c r="D16" s="177"/>
      <c r="E16" s="73" t="s">
        <v>81</v>
      </c>
      <c r="F16" s="73" t="s">
        <v>81</v>
      </c>
      <c r="G16" s="73" t="s">
        <v>81</v>
      </c>
      <c r="H16" s="73" t="s">
        <v>81</v>
      </c>
      <c r="I16" s="73" t="s">
        <v>81</v>
      </c>
      <c r="J16" s="75" t="s">
        <v>81</v>
      </c>
    </row>
    <row r="18" spans="2:10" ht="12" customHeight="1" x14ac:dyDescent="0.2">
      <c r="B18" s="169" t="s">
        <v>83</v>
      </c>
      <c r="C18" s="169"/>
      <c r="D18" s="169"/>
      <c r="E18" s="180"/>
      <c r="F18" s="180"/>
      <c r="G18" s="180"/>
      <c r="H18" s="180"/>
      <c r="I18" s="180"/>
      <c r="J18" s="181"/>
    </row>
    <row r="19" spans="2:10" ht="12" customHeight="1" x14ac:dyDescent="0.2">
      <c r="B19" s="171" t="s">
        <v>84</v>
      </c>
      <c r="C19" s="171"/>
      <c r="D19" s="171"/>
      <c r="E19" s="78" t="s">
        <v>1</v>
      </c>
      <c r="F19" s="78" t="s">
        <v>5</v>
      </c>
      <c r="G19" s="78" t="s">
        <v>2</v>
      </c>
      <c r="H19" s="78" t="s">
        <v>3</v>
      </c>
      <c r="I19" s="78" t="s">
        <v>4</v>
      </c>
      <c r="J19" s="77" t="s">
        <v>0</v>
      </c>
    </row>
    <row r="20" spans="2:10" ht="12" customHeight="1" x14ac:dyDescent="0.2">
      <c r="B20" s="174" t="s">
        <v>85</v>
      </c>
      <c r="C20" s="174"/>
      <c r="D20" s="174"/>
      <c r="E20" s="78" t="s">
        <v>86</v>
      </c>
      <c r="F20" s="78" t="s">
        <v>86</v>
      </c>
      <c r="G20" s="78" t="s">
        <v>86</v>
      </c>
      <c r="H20" s="78" t="s">
        <v>86</v>
      </c>
      <c r="I20" s="78" t="s">
        <v>86</v>
      </c>
      <c r="J20" s="77" t="s">
        <v>87</v>
      </c>
    </row>
    <row r="21" spans="2:10" ht="12" customHeight="1" x14ac:dyDescent="0.2">
      <c r="B21" s="174" t="s">
        <v>88</v>
      </c>
      <c r="C21" s="174"/>
      <c r="D21" s="174"/>
      <c r="E21" s="172" t="s">
        <v>31</v>
      </c>
      <c r="F21" s="172"/>
      <c r="G21" s="172"/>
      <c r="H21" s="172"/>
      <c r="I21" s="172"/>
      <c r="J21" s="173"/>
    </row>
    <row r="22" spans="2:10" ht="12" customHeight="1" x14ac:dyDescent="0.2">
      <c r="B22" s="174" t="s">
        <v>37</v>
      </c>
      <c r="C22" s="174"/>
      <c r="D22" s="174"/>
      <c r="E22" s="175">
        <v>5</v>
      </c>
      <c r="F22" s="175"/>
      <c r="G22" s="175"/>
      <c r="H22" s="175"/>
      <c r="I22" s="175"/>
      <c r="J22" s="176"/>
    </row>
    <row r="23" spans="2:10" ht="12" customHeight="1" x14ac:dyDescent="0.2">
      <c r="B23" s="177" t="s">
        <v>89</v>
      </c>
      <c r="C23" s="177"/>
      <c r="D23" s="177"/>
      <c r="E23" s="178">
        <v>2</v>
      </c>
      <c r="F23" s="178"/>
      <c r="G23" s="178"/>
      <c r="H23" s="178"/>
      <c r="I23" s="178"/>
      <c r="J23" s="179"/>
    </row>
    <row r="25" spans="2:10" ht="12" customHeight="1" x14ac:dyDescent="0.2">
      <c r="B25" s="180" t="s">
        <v>90</v>
      </c>
      <c r="C25" s="180"/>
      <c r="D25" s="180"/>
      <c r="E25" s="180"/>
      <c r="F25" s="180"/>
      <c r="G25" s="180"/>
      <c r="H25" s="181"/>
    </row>
    <row r="26" spans="2:10" ht="12" customHeight="1" x14ac:dyDescent="0.2">
      <c r="B26" s="182" t="s">
        <v>91</v>
      </c>
      <c r="C26" s="182"/>
      <c r="D26" s="182"/>
      <c r="E26" s="183">
        <v>2</v>
      </c>
      <c r="F26" s="183"/>
      <c r="G26" s="183"/>
      <c r="H26" s="184"/>
    </row>
    <row r="27" spans="2:10" ht="12" customHeight="1" x14ac:dyDescent="0.2">
      <c r="B27" s="171" t="s">
        <v>92</v>
      </c>
      <c r="C27" s="171"/>
      <c r="D27" s="171"/>
      <c r="E27" s="172">
        <v>1</v>
      </c>
      <c r="F27" s="172"/>
      <c r="G27" s="172"/>
      <c r="H27" s="173"/>
    </row>
    <row r="28" spans="2:10" ht="12" customHeight="1" x14ac:dyDescent="0.2">
      <c r="B28" s="177" t="s">
        <v>93</v>
      </c>
      <c r="C28" s="177"/>
      <c r="D28" s="177"/>
      <c r="E28" s="178">
        <v>0</v>
      </c>
      <c r="F28" s="178"/>
      <c r="G28" s="178"/>
      <c r="H28" s="179"/>
    </row>
    <row r="31" spans="2:10" ht="12" customHeight="1" x14ac:dyDescent="0.2">
      <c r="B31" s="169" t="s">
        <v>94</v>
      </c>
      <c r="C31" s="185"/>
      <c r="D31" s="185"/>
      <c r="E31" s="186"/>
    </row>
    <row r="33" spans="2:7" ht="12" customHeight="1" x14ac:dyDescent="0.2">
      <c r="B33" s="80" t="s">
        <v>1</v>
      </c>
      <c r="C33" s="80" t="s">
        <v>5</v>
      </c>
      <c r="D33" s="80" t="s">
        <v>2</v>
      </c>
      <c r="E33" s="80" t="s">
        <v>3</v>
      </c>
      <c r="F33" s="80" t="s">
        <v>4</v>
      </c>
      <c r="G33" s="79" t="s">
        <v>0</v>
      </c>
    </row>
    <row r="34" spans="2:7" ht="12" customHeight="1" x14ac:dyDescent="0.2">
      <c r="B34" s="71">
        <v>1</v>
      </c>
      <c r="C34" s="71">
        <v>725</v>
      </c>
      <c r="D34" s="71">
        <v>20</v>
      </c>
      <c r="E34" s="81">
        <v>11320</v>
      </c>
      <c r="F34" s="71">
        <v>0.25</v>
      </c>
      <c r="G34" s="74">
        <v>1</v>
      </c>
    </row>
    <row r="35" spans="2:7" ht="12" customHeight="1" x14ac:dyDescent="0.2">
      <c r="B35" s="71">
        <v>0</v>
      </c>
      <c r="C35" s="71">
        <v>625</v>
      </c>
      <c r="D35" s="71">
        <v>15</v>
      </c>
      <c r="E35" s="81">
        <v>12800</v>
      </c>
      <c r="F35" s="71">
        <v>0.65</v>
      </c>
      <c r="G35" s="74">
        <v>0</v>
      </c>
    </row>
    <row r="36" spans="2:7" ht="12" customHeight="1" x14ac:dyDescent="0.2">
      <c r="B36" s="71">
        <v>0</v>
      </c>
      <c r="C36" s="71">
        <v>527</v>
      </c>
      <c r="D36" s="71">
        <v>12</v>
      </c>
      <c r="E36" s="81">
        <v>5700</v>
      </c>
      <c r="F36" s="71">
        <v>0.75</v>
      </c>
      <c r="G36" s="74">
        <v>0</v>
      </c>
    </row>
    <row r="37" spans="2:7" ht="12" customHeight="1" x14ac:dyDescent="0.2">
      <c r="B37" s="71">
        <v>1</v>
      </c>
      <c r="C37" s="71">
        <v>795</v>
      </c>
      <c r="D37" s="71">
        <v>22</v>
      </c>
      <c r="E37" s="81">
        <v>9000</v>
      </c>
      <c r="F37" s="71">
        <v>0.12</v>
      </c>
      <c r="G37" s="74">
        <v>1</v>
      </c>
    </row>
    <row r="38" spans="2:7" ht="12" customHeight="1" x14ac:dyDescent="0.2">
      <c r="B38" s="71">
        <v>1</v>
      </c>
      <c r="C38" s="71">
        <v>591</v>
      </c>
      <c r="D38" s="71">
        <v>17</v>
      </c>
      <c r="E38" s="81">
        <v>16500</v>
      </c>
      <c r="F38" s="71">
        <v>0.5</v>
      </c>
      <c r="G38" s="74">
        <v>0</v>
      </c>
    </row>
    <row r="39" spans="2:7" ht="12" customHeight="1" x14ac:dyDescent="0.2">
      <c r="B39" s="71">
        <v>1</v>
      </c>
      <c r="C39" s="71">
        <v>660</v>
      </c>
      <c r="D39" s="71">
        <v>24</v>
      </c>
      <c r="E39" s="81">
        <v>9200</v>
      </c>
      <c r="F39" s="71">
        <v>0.35</v>
      </c>
      <c r="G39" s="74">
        <v>1</v>
      </c>
    </row>
    <row r="40" spans="2:7" ht="12" customHeight="1" x14ac:dyDescent="0.2">
      <c r="B40" s="71">
        <v>1</v>
      </c>
      <c r="C40" s="71">
        <v>500</v>
      </c>
      <c r="D40" s="71">
        <v>16</v>
      </c>
      <c r="E40" s="81">
        <v>12500</v>
      </c>
      <c r="F40" s="71">
        <v>0.83</v>
      </c>
      <c r="G40" s="74">
        <v>0</v>
      </c>
    </row>
    <row r="41" spans="2:7" ht="12" customHeight="1" x14ac:dyDescent="0.2">
      <c r="B41" s="71">
        <v>0</v>
      </c>
      <c r="C41" s="71">
        <v>640</v>
      </c>
      <c r="D41" s="71">
        <v>7</v>
      </c>
      <c r="E41" s="81">
        <v>17300</v>
      </c>
      <c r="F41" s="71">
        <v>0.59</v>
      </c>
      <c r="G41" s="74">
        <v>0</v>
      </c>
    </row>
    <row r="42" spans="2:7" ht="12" customHeight="1" x14ac:dyDescent="0.2">
      <c r="B42" s="71">
        <v>0</v>
      </c>
      <c r="C42" s="71">
        <v>523</v>
      </c>
      <c r="D42" s="71">
        <v>14</v>
      </c>
      <c r="E42" s="81">
        <v>27000</v>
      </c>
      <c r="F42" s="71">
        <v>0.79</v>
      </c>
      <c r="G42" s="74">
        <v>0</v>
      </c>
    </row>
    <row r="43" spans="2:7" ht="12" customHeight="1" x14ac:dyDescent="0.2">
      <c r="B43" s="71">
        <v>1</v>
      </c>
      <c r="C43" s="71">
        <v>811</v>
      </c>
      <c r="D43" s="71">
        <v>20</v>
      </c>
      <c r="E43" s="81">
        <v>13400</v>
      </c>
      <c r="F43" s="71">
        <v>0.03</v>
      </c>
      <c r="G43" s="74">
        <v>1</v>
      </c>
    </row>
    <row r="44" spans="2:7" ht="12" customHeight="1" x14ac:dyDescent="0.2">
      <c r="B44" s="71">
        <v>0</v>
      </c>
      <c r="C44" s="71">
        <v>763</v>
      </c>
      <c r="D44" s="71">
        <v>2</v>
      </c>
      <c r="E44" s="81">
        <v>11200</v>
      </c>
      <c r="F44" s="71">
        <v>0.7</v>
      </c>
      <c r="G44" s="74">
        <v>0</v>
      </c>
    </row>
    <row r="45" spans="2:7" ht="12" customHeight="1" x14ac:dyDescent="0.2">
      <c r="B45" s="71">
        <v>0</v>
      </c>
      <c r="C45" s="71">
        <v>555</v>
      </c>
      <c r="D45" s="71">
        <v>4</v>
      </c>
      <c r="E45" s="81">
        <v>2500</v>
      </c>
      <c r="F45" s="71">
        <v>1</v>
      </c>
      <c r="G45" s="74">
        <v>0</v>
      </c>
    </row>
    <row r="46" spans="2:7" ht="12" customHeight="1" x14ac:dyDescent="0.2">
      <c r="B46" s="71">
        <v>1</v>
      </c>
      <c r="C46" s="71">
        <v>642</v>
      </c>
      <c r="D46" s="71">
        <v>13</v>
      </c>
      <c r="E46" s="81">
        <v>16000</v>
      </c>
      <c r="F46" s="71">
        <v>0.25</v>
      </c>
      <c r="G46" s="74">
        <v>1</v>
      </c>
    </row>
    <row r="47" spans="2:7" ht="12" customHeight="1" x14ac:dyDescent="0.2">
      <c r="B47" s="71">
        <v>1</v>
      </c>
      <c r="C47" s="71">
        <v>695</v>
      </c>
      <c r="D47" s="71">
        <v>15</v>
      </c>
      <c r="E47" s="81">
        <v>20300</v>
      </c>
      <c r="F47" s="71">
        <v>0.22</v>
      </c>
      <c r="G47" s="74">
        <v>1</v>
      </c>
    </row>
    <row r="48" spans="2:7" ht="12" customHeight="1" x14ac:dyDescent="0.2">
      <c r="B48" s="71">
        <v>1</v>
      </c>
      <c r="C48" s="71">
        <v>701</v>
      </c>
      <c r="D48" s="71">
        <v>9</v>
      </c>
      <c r="E48" s="81">
        <v>11700</v>
      </c>
      <c r="F48" s="71">
        <v>0.15</v>
      </c>
      <c r="G48" s="74">
        <v>1</v>
      </c>
    </row>
    <row r="49" spans="2:7" ht="12" customHeight="1" x14ac:dyDescent="0.2">
      <c r="B49" s="71">
        <v>0</v>
      </c>
      <c r="C49" s="71">
        <v>507</v>
      </c>
      <c r="D49" s="71">
        <v>2</v>
      </c>
      <c r="E49" s="81">
        <v>2000</v>
      </c>
      <c r="F49" s="71">
        <v>1</v>
      </c>
      <c r="G49" s="74">
        <v>0</v>
      </c>
    </row>
    <row r="50" spans="2:7" ht="12" customHeight="1" x14ac:dyDescent="0.2">
      <c r="B50" s="71">
        <v>1</v>
      </c>
      <c r="C50" s="71">
        <v>677</v>
      </c>
      <c r="D50" s="71">
        <v>12</v>
      </c>
      <c r="E50" s="81">
        <v>7600</v>
      </c>
      <c r="F50" s="71">
        <v>0.09</v>
      </c>
      <c r="G50" s="74">
        <v>1</v>
      </c>
    </row>
    <row r="51" spans="2:7" ht="12" customHeight="1" x14ac:dyDescent="0.2">
      <c r="B51" s="71">
        <v>0</v>
      </c>
      <c r="C51" s="71">
        <v>485</v>
      </c>
      <c r="D51" s="71">
        <v>5</v>
      </c>
      <c r="E51" s="81">
        <v>1000</v>
      </c>
      <c r="F51" s="71">
        <v>0.8</v>
      </c>
      <c r="G51" s="74">
        <v>0</v>
      </c>
    </row>
    <row r="52" spans="2:7" ht="12" customHeight="1" x14ac:dyDescent="0.2">
      <c r="B52" s="71">
        <v>0</v>
      </c>
      <c r="C52" s="71">
        <v>582</v>
      </c>
      <c r="D52" s="71">
        <v>3</v>
      </c>
      <c r="E52" s="81">
        <v>8500</v>
      </c>
      <c r="F52" s="71">
        <v>0.65</v>
      </c>
      <c r="G52" s="74">
        <v>0</v>
      </c>
    </row>
    <row r="53" spans="2:7" ht="12" customHeight="1" x14ac:dyDescent="0.2">
      <c r="B53" s="71">
        <v>0</v>
      </c>
      <c r="C53" s="71">
        <v>585</v>
      </c>
      <c r="D53" s="71">
        <v>18</v>
      </c>
      <c r="E53" s="81">
        <v>31000</v>
      </c>
      <c r="F53" s="71">
        <v>0.78</v>
      </c>
      <c r="G53" s="74">
        <v>0</v>
      </c>
    </row>
    <row r="54" spans="2:7" ht="12" customHeight="1" x14ac:dyDescent="0.2">
      <c r="B54" s="71">
        <v>1</v>
      </c>
      <c r="C54" s="71">
        <v>620</v>
      </c>
      <c r="D54" s="71">
        <v>8</v>
      </c>
      <c r="E54" s="81">
        <v>16200</v>
      </c>
      <c r="F54" s="71">
        <v>0.55000000000000004</v>
      </c>
      <c r="G54" s="74">
        <v>0</v>
      </c>
    </row>
    <row r="55" spans="2:7" ht="12" customHeight="1" x14ac:dyDescent="0.2">
      <c r="B55" s="71">
        <v>1</v>
      </c>
      <c r="C55" s="71">
        <v>695</v>
      </c>
      <c r="D55" s="71">
        <v>16</v>
      </c>
      <c r="E55" s="81">
        <v>9700</v>
      </c>
      <c r="F55" s="71">
        <v>0.11</v>
      </c>
      <c r="G55" s="74">
        <v>1</v>
      </c>
    </row>
    <row r="56" spans="2:7" ht="12" customHeight="1" x14ac:dyDescent="0.2">
      <c r="B56" s="71">
        <v>1</v>
      </c>
      <c r="C56" s="71">
        <v>774</v>
      </c>
      <c r="D56" s="71">
        <v>13</v>
      </c>
      <c r="E56" s="81">
        <v>6100</v>
      </c>
      <c r="F56" s="71">
        <v>7.0000000000000007E-2</v>
      </c>
      <c r="G56" s="74">
        <v>1</v>
      </c>
    </row>
    <row r="57" spans="2:7" ht="12" customHeight="1" x14ac:dyDescent="0.2">
      <c r="B57" s="71">
        <v>1</v>
      </c>
      <c r="C57" s="71">
        <v>802</v>
      </c>
      <c r="D57" s="71">
        <v>10</v>
      </c>
      <c r="E57" s="81">
        <v>10500</v>
      </c>
      <c r="F57" s="71">
        <v>0.05</v>
      </c>
      <c r="G57" s="74">
        <v>1</v>
      </c>
    </row>
    <row r="58" spans="2:7" ht="12" customHeight="1" x14ac:dyDescent="0.2">
      <c r="B58" s="71">
        <v>0</v>
      </c>
      <c r="C58" s="71">
        <v>536</v>
      </c>
      <c r="D58" s="71">
        <v>14</v>
      </c>
      <c r="E58" s="81">
        <v>27000</v>
      </c>
      <c r="F58" s="71">
        <v>0.79</v>
      </c>
      <c r="G58" s="74">
        <v>0</v>
      </c>
    </row>
    <row r="59" spans="2:7" ht="12" customHeight="1" x14ac:dyDescent="0.2">
      <c r="B59" s="71">
        <v>0</v>
      </c>
      <c r="C59" s="71">
        <v>760</v>
      </c>
      <c r="D59" s="71">
        <v>2</v>
      </c>
      <c r="E59" s="81">
        <v>11200</v>
      </c>
      <c r="F59" s="71">
        <v>0.7</v>
      </c>
      <c r="G59" s="74">
        <v>0</v>
      </c>
    </row>
    <row r="60" spans="2:7" ht="12" customHeight="1" x14ac:dyDescent="0.2">
      <c r="B60" s="71">
        <v>0</v>
      </c>
      <c r="C60" s="71">
        <v>567</v>
      </c>
      <c r="D60" s="71">
        <v>4</v>
      </c>
      <c r="E60" s="81">
        <v>2200</v>
      </c>
      <c r="F60" s="71">
        <v>0.95</v>
      </c>
      <c r="G60" s="74">
        <v>0</v>
      </c>
    </row>
    <row r="61" spans="2:7" ht="12" customHeight="1" x14ac:dyDescent="0.2">
      <c r="B61" s="71">
        <v>0</v>
      </c>
      <c r="C61" s="71">
        <v>600</v>
      </c>
      <c r="D61" s="71">
        <v>10</v>
      </c>
      <c r="E61" s="81">
        <v>12050</v>
      </c>
      <c r="F61" s="71">
        <v>0.81</v>
      </c>
      <c r="G61" s="74">
        <v>0</v>
      </c>
    </row>
    <row r="62" spans="2:7" ht="12" customHeight="1" x14ac:dyDescent="0.2">
      <c r="B62" s="71">
        <v>0</v>
      </c>
      <c r="C62" s="71">
        <v>509</v>
      </c>
      <c r="D62" s="71">
        <v>3</v>
      </c>
      <c r="E62" s="81">
        <v>2000</v>
      </c>
      <c r="F62" s="71">
        <v>1</v>
      </c>
      <c r="G62" s="74">
        <v>0</v>
      </c>
    </row>
    <row r="63" spans="2:7" ht="12" customHeight="1" x14ac:dyDescent="0.2">
      <c r="B63" s="73">
        <v>0</v>
      </c>
      <c r="C63" s="73">
        <v>595</v>
      </c>
      <c r="D63" s="73">
        <v>18</v>
      </c>
      <c r="E63" s="82">
        <v>29000</v>
      </c>
      <c r="F63" s="73">
        <v>0.78</v>
      </c>
      <c r="G63" s="75">
        <v>0</v>
      </c>
    </row>
    <row r="65" spans="2:13" ht="12" customHeight="1" x14ac:dyDescent="0.2">
      <c r="B65" s="169" t="s">
        <v>95</v>
      </c>
      <c r="C65" s="169"/>
      <c r="D65" s="169"/>
      <c r="E65" s="169"/>
      <c r="F65" s="169"/>
      <c r="G65" s="169"/>
      <c r="H65" s="170"/>
    </row>
    <row r="66" spans="2:13" ht="12" customHeight="1" x14ac:dyDescent="0.2">
      <c r="B66" s="182" t="s">
        <v>96</v>
      </c>
      <c r="C66" s="182"/>
      <c r="D66" s="182"/>
      <c r="E66" s="183">
        <v>0.5</v>
      </c>
      <c r="F66" s="183"/>
      <c r="G66" s="183"/>
      <c r="H66" s="184"/>
    </row>
    <row r="68" spans="2:13" ht="12" customHeight="1" x14ac:dyDescent="0.2">
      <c r="M68" s="69" t="s">
        <v>97</v>
      </c>
    </row>
  </sheetData>
  <dataConsolidate/>
  <mergeCells count="42">
    <mergeCell ref="B66:D66"/>
    <mergeCell ref="E66:H66"/>
    <mergeCell ref="B27:D27"/>
    <mergeCell ref="E27:H27"/>
    <mergeCell ref="B28:D28"/>
    <mergeCell ref="E28:H28"/>
    <mergeCell ref="B31:E31"/>
    <mergeCell ref="B65:H65"/>
    <mergeCell ref="B23:D23"/>
    <mergeCell ref="E23:J23"/>
    <mergeCell ref="B25:H25"/>
    <mergeCell ref="B26:D26"/>
    <mergeCell ref="E26:H26"/>
    <mergeCell ref="B20:D20"/>
    <mergeCell ref="B21:D21"/>
    <mergeCell ref="E21:J21"/>
    <mergeCell ref="B22:D22"/>
    <mergeCell ref="E22:J22"/>
    <mergeCell ref="B19:D19"/>
    <mergeCell ref="B9:D9"/>
    <mergeCell ref="E9:H9"/>
    <mergeCell ref="B10:D10"/>
    <mergeCell ref="E10:H10"/>
    <mergeCell ref="B11:D11"/>
    <mergeCell ref="E11:H11"/>
    <mergeCell ref="B13:J13"/>
    <mergeCell ref="B14:D14"/>
    <mergeCell ref="B15:D15"/>
    <mergeCell ref="B16:D16"/>
    <mergeCell ref="B18:J18"/>
    <mergeCell ref="B6:D6"/>
    <mergeCell ref="E6:H6"/>
    <mergeCell ref="B7:D7"/>
    <mergeCell ref="E7:H7"/>
    <mergeCell ref="B8:D8"/>
    <mergeCell ref="E8:H8"/>
    <mergeCell ref="K1:M1"/>
    <mergeCell ref="B3:H3"/>
    <mergeCell ref="B4:D4"/>
    <mergeCell ref="E4:H4"/>
    <mergeCell ref="B5:D5"/>
    <mergeCell ref="E5:H5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IV104"/>
  <sheetViews>
    <sheetView showGridLines="0" workbookViewId="0">
      <pane ySplit="7" topLeftCell="A44" activePane="bottomLeft" state="frozen"/>
      <selection pane="bottomLeft" activeCell="B8" sqref="B8"/>
    </sheetView>
  </sheetViews>
  <sheetFormatPr defaultColWidth="10.140625" defaultRowHeight="12" customHeight="1" x14ac:dyDescent="0.25"/>
  <cols>
    <col min="1" max="1" width="3.7109375" style="11" customWidth="1"/>
    <col min="2" max="2" width="9.7109375" style="11" customWidth="1"/>
    <col min="3" max="3" width="10.7109375" style="11" customWidth="1"/>
    <col min="4" max="7" width="10.140625" style="11"/>
    <col min="8" max="10" width="17" style="11" bestFit="1" customWidth="1"/>
    <col min="11" max="12" width="14.7109375" style="11" bestFit="1" customWidth="1"/>
    <col min="13" max="16384" width="10.140625" style="11"/>
  </cols>
  <sheetData>
    <row r="1" spans="2:256" ht="24.95" customHeight="1" x14ac:dyDescent="0.25">
      <c r="B1" s="12" t="s">
        <v>135</v>
      </c>
      <c r="C1" s="10"/>
      <c r="M1" s="113" t="s">
        <v>181</v>
      </c>
      <c r="N1" s="114"/>
      <c r="O1" s="114"/>
      <c r="P1" s="15" t="s">
        <v>8</v>
      </c>
      <c r="HB1" s="11">
        <f>IF(HD1&gt;=$F$70,1,0)</f>
        <v>1</v>
      </c>
      <c r="HC1" s="11">
        <v>1</v>
      </c>
      <c r="HD1" s="11">
        <v>0.99956080971235695</v>
      </c>
      <c r="HE1" s="11">
        <f>HB1*2+HC1</f>
        <v>3</v>
      </c>
      <c r="HL1" s="11">
        <f>IF(HN1&gt;=$F$87,1,0)</f>
        <v>0</v>
      </c>
      <c r="HM1" s="11">
        <v>0</v>
      </c>
      <c r="HN1" s="11">
        <v>3.3785326130300001E-5</v>
      </c>
      <c r="HO1" s="11">
        <f>HL1*2+HM1</f>
        <v>0</v>
      </c>
    </row>
    <row r="2" spans="2:256" ht="12" customHeight="1" x14ac:dyDescent="0.25">
      <c r="HB2" s="11">
        <f t="shared" ref="HB2:HB30" si="0">IF(HD2&gt;=$F$70,1,0)</f>
        <v>0</v>
      </c>
      <c r="HC2" s="11">
        <v>0</v>
      </c>
      <c r="HD2" s="11">
        <v>1.8637299350589001E-3</v>
      </c>
      <c r="HE2" s="11">
        <f t="shared" ref="HE2:HE30" si="1">HB2*2+HC2</f>
        <v>0</v>
      </c>
      <c r="HL2" s="11">
        <f t="shared" ref="HL2:HL20" si="2">IF(HN2&gt;=$F$87,1,0)</f>
        <v>0</v>
      </c>
      <c r="HM2" s="11">
        <v>1</v>
      </c>
      <c r="HN2" s="11">
        <v>1.3299775511091999E-3</v>
      </c>
      <c r="HO2" s="11">
        <f t="shared" ref="HO2:HO20" si="3">HL2*2+HM2</f>
        <v>1</v>
      </c>
    </row>
    <row r="3" spans="2:256" ht="12" customHeight="1" x14ac:dyDescent="0.25">
      <c r="B3" s="134" t="s">
        <v>9</v>
      </c>
      <c r="C3" s="135"/>
      <c r="D3" s="136"/>
      <c r="E3" s="16"/>
      <c r="F3" s="16"/>
      <c r="G3" s="16"/>
      <c r="H3" s="16"/>
      <c r="I3" s="16"/>
      <c r="J3" s="17"/>
      <c r="HB3" s="11">
        <f t="shared" si="0"/>
        <v>0</v>
      </c>
      <c r="HC3" s="11">
        <v>0</v>
      </c>
      <c r="HD3" s="11">
        <v>6.1339484311400002E-5</v>
      </c>
      <c r="HE3" s="11">
        <f t="shared" si="1"/>
        <v>0</v>
      </c>
      <c r="HL3" s="11">
        <f t="shared" si="2"/>
        <v>1</v>
      </c>
      <c r="HM3" s="11">
        <v>1</v>
      </c>
      <c r="HN3" s="11">
        <v>0.96973381747724896</v>
      </c>
      <c r="HO3" s="11">
        <f t="shared" si="3"/>
        <v>3</v>
      </c>
      <c r="IV3" s="18"/>
    </row>
    <row r="4" spans="2:256" ht="24" customHeight="1" x14ac:dyDescent="0.25">
      <c r="B4" s="64" t="s">
        <v>10</v>
      </c>
      <c r="C4" s="137" t="s">
        <v>11</v>
      </c>
      <c r="D4" s="188"/>
      <c r="E4" s="137" t="s">
        <v>12</v>
      </c>
      <c r="F4" s="138"/>
      <c r="G4" s="139" t="s">
        <v>13</v>
      </c>
      <c r="H4" s="140"/>
      <c r="I4" s="141" t="s">
        <v>14</v>
      </c>
      <c r="J4" s="140"/>
      <c r="HB4" s="11">
        <f t="shared" si="0"/>
        <v>1</v>
      </c>
      <c r="HC4" s="11">
        <v>1</v>
      </c>
      <c r="HD4" s="11">
        <v>0.99999899835047901</v>
      </c>
      <c r="HE4" s="11">
        <f t="shared" si="1"/>
        <v>3</v>
      </c>
      <c r="HL4" s="11">
        <f t="shared" si="2"/>
        <v>0</v>
      </c>
      <c r="HM4" s="11">
        <v>0</v>
      </c>
      <c r="HN4" s="11">
        <v>7.4172587219200004E-5</v>
      </c>
      <c r="HO4" s="11">
        <f t="shared" si="3"/>
        <v>0</v>
      </c>
    </row>
    <row r="5" spans="2:256" ht="24" customHeight="1" x14ac:dyDescent="0.25">
      <c r="B5" s="20" t="s">
        <v>15</v>
      </c>
      <c r="C5" s="144" t="s">
        <v>16</v>
      </c>
      <c r="D5" s="145"/>
      <c r="E5" s="187" t="s">
        <v>17</v>
      </c>
      <c r="F5" s="145"/>
      <c r="G5" s="141" t="s">
        <v>18</v>
      </c>
      <c r="H5" s="140"/>
      <c r="I5" s="146" t="s">
        <v>19</v>
      </c>
      <c r="J5" s="147"/>
      <c r="HB5" s="11">
        <f t="shared" si="0"/>
        <v>0</v>
      </c>
      <c r="HC5" s="11">
        <v>0</v>
      </c>
      <c r="HD5" s="11">
        <v>1.85718770361669E-2</v>
      </c>
      <c r="HE5" s="11">
        <f t="shared" si="1"/>
        <v>0</v>
      </c>
      <c r="HL5" s="11">
        <f t="shared" si="2"/>
        <v>1</v>
      </c>
      <c r="HM5" s="11">
        <v>1</v>
      </c>
      <c r="HN5" s="11">
        <v>0.99923299295273305</v>
      </c>
      <c r="HO5" s="11">
        <f t="shared" si="3"/>
        <v>3</v>
      </c>
    </row>
    <row r="6" spans="2:256" ht="24" customHeight="1" x14ac:dyDescent="0.25">
      <c r="B6" s="110" t="s">
        <v>20</v>
      </c>
      <c r="C6" s="139" t="s">
        <v>21</v>
      </c>
      <c r="D6" s="140"/>
      <c r="E6" s="141" t="s">
        <v>22</v>
      </c>
      <c r="F6" s="140"/>
      <c r="G6" s="141" t="s">
        <v>23</v>
      </c>
      <c r="H6" s="139"/>
      <c r="I6" s="137" t="s">
        <v>136</v>
      </c>
      <c r="J6" s="138"/>
      <c r="HB6" s="11">
        <f t="shared" si="0"/>
        <v>1</v>
      </c>
      <c r="HC6" s="11">
        <v>1</v>
      </c>
      <c r="HD6" s="11">
        <v>0.99235470830824801</v>
      </c>
      <c r="HE6" s="11">
        <f t="shared" si="1"/>
        <v>3</v>
      </c>
      <c r="HL6" s="11">
        <f t="shared" si="2"/>
        <v>0</v>
      </c>
      <c r="HM6" s="11">
        <v>0</v>
      </c>
      <c r="HN6" s="11">
        <v>1.5623428310199999E-5</v>
      </c>
      <c r="HO6" s="11">
        <f t="shared" si="3"/>
        <v>0</v>
      </c>
    </row>
    <row r="7" spans="2:256" ht="24" customHeight="1" x14ac:dyDescent="0.25">
      <c r="B7" s="20" t="s">
        <v>137</v>
      </c>
      <c r="C7" s="139" t="s">
        <v>138</v>
      </c>
      <c r="D7" s="140"/>
      <c r="E7" s="141" t="s">
        <v>139</v>
      </c>
      <c r="F7" s="140"/>
      <c r="G7" s="141" t="s">
        <v>140</v>
      </c>
      <c r="H7" s="140"/>
      <c r="I7" s="187"/>
      <c r="J7" s="145"/>
      <c r="HB7" s="11">
        <f t="shared" si="0"/>
        <v>0</v>
      </c>
      <c r="HC7" s="11">
        <v>0</v>
      </c>
      <c r="HD7" s="11">
        <v>2.05722528E-7</v>
      </c>
      <c r="HE7" s="11">
        <f t="shared" si="1"/>
        <v>0</v>
      </c>
      <c r="HL7" s="11">
        <f t="shared" si="2"/>
        <v>0</v>
      </c>
      <c r="HM7" s="11">
        <v>0</v>
      </c>
      <c r="HN7" s="11">
        <v>3.8851549999999998E-10</v>
      </c>
      <c r="HO7" s="11">
        <f t="shared" si="3"/>
        <v>0</v>
      </c>
    </row>
    <row r="8" spans="2:256" ht="12" customHeight="1" x14ac:dyDescent="0.25">
      <c r="B8" s="19" t="s">
        <v>10</v>
      </c>
      <c r="HB8" s="11">
        <f t="shared" si="0"/>
        <v>0</v>
      </c>
      <c r="HC8" s="11">
        <v>0</v>
      </c>
      <c r="HD8" s="11">
        <v>1.3147013390813001E-3</v>
      </c>
      <c r="HE8" s="11">
        <f t="shared" si="1"/>
        <v>0</v>
      </c>
      <c r="HL8" s="11">
        <f t="shared" si="2"/>
        <v>1</v>
      </c>
      <c r="HM8" s="11">
        <v>1</v>
      </c>
      <c r="HN8" s="11">
        <v>0.99999933905854899</v>
      </c>
      <c r="HO8" s="11">
        <f t="shared" si="3"/>
        <v>3</v>
      </c>
    </row>
    <row r="9" spans="2:256" ht="12" customHeight="1" x14ac:dyDescent="0.25">
      <c r="HB9" s="11">
        <f t="shared" si="0"/>
        <v>0</v>
      </c>
      <c r="HC9" s="11">
        <v>0</v>
      </c>
      <c r="HD9" s="11">
        <v>1.6785895709999999E-7</v>
      </c>
      <c r="HE9" s="11">
        <f t="shared" si="1"/>
        <v>0</v>
      </c>
      <c r="HL9" s="11">
        <f t="shared" si="2"/>
        <v>1</v>
      </c>
      <c r="HM9" s="11">
        <v>1</v>
      </c>
      <c r="HN9" s="11">
        <v>0.99999881311126604</v>
      </c>
      <c r="HO9" s="11">
        <f t="shared" si="3"/>
        <v>3</v>
      </c>
    </row>
    <row r="10" spans="2:256" ht="12" customHeight="1" x14ac:dyDescent="0.25">
      <c r="C10" s="115" t="s">
        <v>26</v>
      </c>
      <c r="D10" s="116"/>
      <c r="E10" s="116"/>
      <c r="F10" s="116"/>
      <c r="G10" s="116"/>
      <c r="H10" s="116"/>
      <c r="I10" s="117"/>
      <c r="HB10" s="11">
        <f t="shared" si="0"/>
        <v>1</v>
      </c>
      <c r="HC10" s="11">
        <v>1</v>
      </c>
      <c r="HD10" s="11">
        <v>0.99999983928976099</v>
      </c>
      <c r="HE10" s="11">
        <f t="shared" si="1"/>
        <v>3</v>
      </c>
      <c r="HL10" s="11">
        <f t="shared" si="2"/>
        <v>1</v>
      </c>
      <c r="HM10" s="11">
        <v>0</v>
      </c>
      <c r="HN10" s="11">
        <v>0.98130674794387496</v>
      </c>
      <c r="HO10" s="11">
        <f t="shared" si="3"/>
        <v>2</v>
      </c>
    </row>
    <row r="11" spans="2:256" ht="12" customHeight="1" x14ac:dyDescent="0.25">
      <c r="C11" s="118" t="s">
        <v>27</v>
      </c>
      <c r="D11" s="118"/>
      <c r="E11" s="118"/>
      <c r="F11" s="148" t="s">
        <v>141</v>
      </c>
      <c r="G11" s="148"/>
      <c r="H11" s="148"/>
      <c r="I11" s="149"/>
      <c r="HB11" s="11">
        <f t="shared" si="0"/>
        <v>0</v>
      </c>
      <c r="HC11" s="11">
        <v>0</v>
      </c>
      <c r="HD11" s="11">
        <v>2.02617113637E-4</v>
      </c>
      <c r="HE11" s="11">
        <f t="shared" si="1"/>
        <v>0</v>
      </c>
      <c r="HL11" s="11">
        <f t="shared" si="2"/>
        <v>1</v>
      </c>
      <c r="HM11" s="11">
        <v>1</v>
      </c>
      <c r="HN11" s="11">
        <v>0.99999647659727697</v>
      </c>
      <c r="HO11" s="11">
        <f t="shared" si="3"/>
        <v>3</v>
      </c>
    </row>
    <row r="12" spans="2:256" ht="12" customHeight="1" x14ac:dyDescent="0.25">
      <c r="C12" s="121" t="s">
        <v>29</v>
      </c>
      <c r="D12" s="121"/>
      <c r="E12" s="121"/>
      <c r="F12" s="150">
        <v>30</v>
      </c>
      <c r="G12" s="150"/>
      <c r="H12" s="150"/>
      <c r="I12" s="151"/>
      <c r="HB12" s="11">
        <f t="shared" si="0"/>
        <v>0</v>
      </c>
      <c r="HC12" s="11">
        <v>0</v>
      </c>
      <c r="HD12" s="11">
        <v>8.4031366999999998E-9</v>
      </c>
      <c r="HE12" s="11">
        <f t="shared" si="1"/>
        <v>0</v>
      </c>
      <c r="HL12" s="11">
        <f t="shared" si="2"/>
        <v>1</v>
      </c>
      <c r="HM12" s="11">
        <v>1</v>
      </c>
      <c r="HN12" s="11">
        <v>0.99999770940043897</v>
      </c>
      <c r="HO12" s="11">
        <f t="shared" si="3"/>
        <v>3</v>
      </c>
    </row>
    <row r="13" spans="2:256" ht="12" customHeight="1" x14ac:dyDescent="0.25">
      <c r="C13" s="121" t="s">
        <v>123</v>
      </c>
      <c r="D13" s="121"/>
      <c r="E13" s="121"/>
      <c r="F13" s="150" t="s">
        <v>142</v>
      </c>
      <c r="G13" s="150"/>
      <c r="H13" s="150"/>
      <c r="I13" s="151"/>
      <c r="HB13" s="11">
        <f t="shared" si="0"/>
        <v>1</v>
      </c>
      <c r="HC13" s="11">
        <v>1</v>
      </c>
      <c r="HD13" s="11">
        <v>0.98787557565200501</v>
      </c>
      <c r="HE13" s="11">
        <f t="shared" si="1"/>
        <v>3</v>
      </c>
      <c r="HL13" s="11">
        <f t="shared" si="2"/>
        <v>0</v>
      </c>
      <c r="HM13" s="11">
        <v>0</v>
      </c>
      <c r="HN13" s="11">
        <v>1.28953503E-8</v>
      </c>
      <c r="HO13" s="11">
        <f t="shared" si="3"/>
        <v>0</v>
      </c>
    </row>
    <row r="14" spans="2:256" ht="12" customHeight="1" x14ac:dyDescent="0.25">
      <c r="C14" s="124" t="s">
        <v>125</v>
      </c>
      <c r="D14" s="124"/>
      <c r="E14" s="124"/>
      <c r="F14" s="142">
        <v>20</v>
      </c>
      <c r="G14" s="142"/>
      <c r="H14" s="142"/>
      <c r="I14" s="143"/>
      <c r="HB14" s="11">
        <f t="shared" si="0"/>
        <v>1</v>
      </c>
      <c r="HC14" s="11">
        <v>1</v>
      </c>
      <c r="HD14" s="11">
        <v>0.99550800096609904</v>
      </c>
      <c r="HE14" s="11">
        <f t="shared" si="1"/>
        <v>3</v>
      </c>
      <c r="HL14" s="11">
        <f t="shared" si="2"/>
        <v>1</v>
      </c>
      <c r="HM14" s="11">
        <v>1</v>
      </c>
      <c r="HN14" s="11">
        <v>0.997147497143414</v>
      </c>
      <c r="HO14" s="11">
        <f t="shared" si="3"/>
        <v>3</v>
      </c>
    </row>
    <row r="15" spans="2:256" ht="12" customHeight="1" x14ac:dyDescent="0.25">
      <c r="HB15" s="11">
        <f t="shared" si="0"/>
        <v>1</v>
      </c>
      <c r="HC15" s="11">
        <v>1</v>
      </c>
      <c r="HD15" s="11">
        <v>0.99982821253146104</v>
      </c>
      <c r="HE15" s="11">
        <f t="shared" si="1"/>
        <v>3</v>
      </c>
      <c r="HL15" s="11">
        <f t="shared" si="2"/>
        <v>1</v>
      </c>
      <c r="HM15" s="11">
        <v>1</v>
      </c>
      <c r="HN15" s="11">
        <v>0.99994723196178703</v>
      </c>
      <c r="HO15" s="11">
        <f t="shared" si="3"/>
        <v>3</v>
      </c>
    </row>
    <row r="16" spans="2:256" ht="12" customHeight="1" x14ac:dyDescent="0.25">
      <c r="C16" s="115" t="s">
        <v>32</v>
      </c>
      <c r="D16" s="116"/>
      <c r="E16" s="116"/>
      <c r="F16" s="116"/>
      <c r="G16" s="116"/>
      <c r="H16" s="116"/>
      <c r="I16" s="116"/>
      <c r="J16" s="117"/>
      <c r="HB16" s="11">
        <f t="shared" si="0"/>
        <v>0</v>
      </c>
      <c r="HC16" s="11">
        <v>0</v>
      </c>
      <c r="HD16" s="11">
        <v>3.7621904000000003E-9</v>
      </c>
      <c r="HE16" s="11">
        <f t="shared" si="1"/>
        <v>0</v>
      </c>
      <c r="HL16" s="11">
        <f t="shared" si="2"/>
        <v>0</v>
      </c>
      <c r="HM16" s="11">
        <v>0</v>
      </c>
      <c r="HN16" s="11">
        <v>1.3147013390813001E-3</v>
      </c>
      <c r="HO16" s="11">
        <f t="shared" si="3"/>
        <v>0</v>
      </c>
    </row>
    <row r="17" spans="3:223" ht="12" customHeight="1" x14ac:dyDescent="0.25">
      <c r="C17" s="118" t="s">
        <v>33</v>
      </c>
      <c r="D17" s="118"/>
      <c r="E17" s="118"/>
      <c r="F17" s="148">
        <v>5</v>
      </c>
      <c r="G17" s="148"/>
      <c r="H17" s="148"/>
      <c r="I17" s="148"/>
      <c r="J17" s="149"/>
      <c r="HB17" s="11">
        <f t="shared" si="0"/>
        <v>1</v>
      </c>
      <c r="HC17" s="11">
        <v>1</v>
      </c>
      <c r="HD17" s="11">
        <v>0.99999340804663905</v>
      </c>
      <c r="HE17" s="11">
        <f t="shared" si="1"/>
        <v>3</v>
      </c>
      <c r="HL17" s="11">
        <f t="shared" si="2"/>
        <v>1</v>
      </c>
      <c r="HM17" s="11">
        <v>1</v>
      </c>
      <c r="HN17" s="11">
        <v>0.99999982013199695</v>
      </c>
      <c r="HO17" s="11">
        <f t="shared" si="3"/>
        <v>3</v>
      </c>
    </row>
    <row r="18" spans="3:223" ht="21.95" customHeight="1" x14ac:dyDescent="0.25">
      <c r="C18" s="121" t="s">
        <v>34</v>
      </c>
      <c r="D18" s="121"/>
      <c r="E18" s="121"/>
      <c r="F18" s="22" t="s">
        <v>1</v>
      </c>
      <c r="G18" s="22" t="s">
        <v>5</v>
      </c>
      <c r="H18" s="22" t="s">
        <v>2</v>
      </c>
      <c r="I18" s="22" t="s">
        <v>3</v>
      </c>
      <c r="J18" s="21" t="s">
        <v>4</v>
      </c>
      <c r="HB18" s="11">
        <f t="shared" si="0"/>
        <v>0</v>
      </c>
      <c r="HC18" s="11">
        <v>0</v>
      </c>
      <c r="HD18" s="11">
        <v>5.5430176627999998E-6</v>
      </c>
      <c r="HE18" s="11">
        <f t="shared" si="1"/>
        <v>0</v>
      </c>
      <c r="HL18" s="11">
        <f t="shared" si="2"/>
        <v>1</v>
      </c>
      <c r="HM18" s="11">
        <v>1</v>
      </c>
      <c r="HN18" s="11">
        <v>0.99988356069724005</v>
      </c>
      <c r="HO18" s="11">
        <f t="shared" si="3"/>
        <v>3</v>
      </c>
    </row>
    <row r="19" spans="3:223" ht="12" customHeight="1" x14ac:dyDescent="0.25">
      <c r="C19" s="121" t="s">
        <v>35</v>
      </c>
      <c r="D19" s="121"/>
      <c r="E19" s="121"/>
      <c r="F19" s="148" t="s">
        <v>0</v>
      </c>
      <c r="G19" s="148"/>
      <c r="H19" s="148"/>
      <c r="I19" s="148"/>
      <c r="J19" s="149"/>
      <c r="HB19" s="11">
        <f t="shared" si="0"/>
        <v>0</v>
      </c>
      <c r="HC19" s="11">
        <v>0</v>
      </c>
      <c r="HD19" s="11">
        <v>3.1975622595969999E-4</v>
      </c>
      <c r="HE19" s="11">
        <f t="shared" si="1"/>
        <v>0</v>
      </c>
      <c r="HL19" s="11">
        <f t="shared" si="2"/>
        <v>0</v>
      </c>
      <c r="HM19" s="11">
        <v>0</v>
      </c>
      <c r="HN19" s="11">
        <v>2.3777874999999999E-9</v>
      </c>
      <c r="HO19" s="11">
        <f t="shared" si="3"/>
        <v>0</v>
      </c>
    </row>
    <row r="20" spans="3:223" ht="12" customHeight="1" x14ac:dyDescent="0.25">
      <c r="C20" s="124" t="s">
        <v>143</v>
      </c>
      <c r="D20" s="124"/>
      <c r="E20" s="124"/>
      <c r="F20" s="142" t="s">
        <v>31</v>
      </c>
      <c r="G20" s="142"/>
      <c r="H20" s="142"/>
      <c r="I20" s="142"/>
      <c r="J20" s="143"/>
      <c r="HB20" s="11">
        <f t="shared" si="0"/>
        <v>0</v>
      </c>
      <c r="HC20" s="11">
        <v>0</v>
      </c>
      <c r="HD20" s="11">
        <v>4.0216151880000001E-7</v>
      </c>
      <c r="HE20" s="11">
        <f t="shared" si="1"/>
        <v>0</v>
      </c>
      <c r="HL20" s="11">
        <f t="shared" si="2"/>
        <v>1</v>
      </c>
      <c r="HM20" s="11">
        <v>1</v>
      </c>
      <c r="HN20" s="11">
        <v>0.99891831429934796</v>
      </c>
      <c r="HO20" s="11">
        <f t="shared" si="3"/>
        <v>3</v>
      </c>
    </row>
    <row r="21" spans="3:223" ht="12" customHeight="1" x14ac:dyDescent="0.25">
      <c r="HB21" s="11">
        <f t="shared" si="0"/>
        <v>0</v>
      </c>
      <c r="HC21" s="11">
        <v>0</v>
      </c>
      <c r="HD21" s="11">
        <v>9.4976860860739997E-4</v>
      </c>
      <c r="HE21" s="11">
        <f t="shared" si="1"/>
        <v>0</v>
      </c>
    </row>
    <row r="22" spans="3:223" ht="12" customHeight="1" x14ac:dyDescent="0.25">
      <c r="C22" s="115" t="s">
        <v>36</v>
      </c>
      <c r="D22" s="116"/>
      <c r="E22" s="116"/>
      <c r="F22" s="116"/>
      <c r="G22" s="116"/>
      <c r="H22" s="116"/>
      <c r="I22" s="117"/>
      <c r="HB22" s="11">
        <f t="shared" si="0"/>
        <v>1</v>
      </c>
      <c r="HC22" s="11">
        <v>1</v>
      </c>
      <c r="HD22" s="11">
        <v>0.99999196310076399</v>
      </c>
      <c r="HE22" s="11">
        <f t="shared" si="1"/>
        <v>3</v>
      </c>
    </row>
    <row r="23" spans="3:223" ht="12" customHeight="1" x14ac:dyDescent="0.25">
      <c r="C23" s="118" t="s">
        <v>144</v>
      </c>
      <c r="D23" s="118"/>
      <c r="E23" s="118"/>
      <c r="F23" s="148">
        <v>50</v>
      </c>
      <c r="G23" s="148"/>
      <c r="H23" s="148"/>
      <c r="I23" s="149"/>
      <c r="HB23" s="11">
        <f t="shared" si="0"/>
        <v>1</v>
      </c>
      <c r="HC23" s="11">
        <v>1</v>
      </c>
      <c r="HD23" s="11">
        <v>0.99999933905854899</v>
      </c>
      <c r="HE23" s="11">
        <f t="shared" si="1"/>
        <v>3</v>
      </c>
    </row>
    <row r="24" spans="3:223" ht="12" customHeight="1" x14ac:dyDescent="0.25">
      <c r="C24" s="121" t="s">
        <v>145</v>
      </c>
      <c r="D24" s="121"/>
      <c r="E24" s="121"/>
      <c r="F24" s="150">
        <v>1</v>
      </c>
      <c r="G24" s="150"/>
      <c r="H24" s="150"/>
      <c r="I24" s="151"/>
      <c r="HB24" s="11">
        <f t="shared" si="0"/>
        <v>1</v>
      </c>
      <c r="HC24" s="11">
        <v>1</v>
      </c>
      <c r="HD24" s="11">
        <v>0.99999881311126604</v>
      </c>
      <c r="HE24" s="11">
        <f t="shared" si="1"/>
        <v>3</v>
      </c>
    </row>
    <row r="25" spans="3:223" ht="12" customHeight="1" x14ac:dyDescent="0.25">
      <c r="C25" s="121" t="s">
        <v>96</v>
      </c>
      <c r="D25" s="121"/>
      <c r="E25" s="121"/>
      <c r="F25" s="150">
        <v>0.5</v>
      </c>
      <c r="G25" s="150"/>
      <c r="H25" s="150"/>
      <c r="I25" s="151"/>
      <c r="HB25" s="11">
        <f t="shared" si="0"/>
        <v>0</v>
      </c>
      <c r="HC25" s="11">
        <v>0</v>
      </c>
      <c r="HD25" s="11">
        <v>1.9432469570000001E-7</v>
      </c>
      <c r="HE25" s="11">
        <f t="shared" si="1"/>
        <v>0</v>
      </c>
    </row>
    <row r="26" spans="3:223" ht="12" customHeight="1" x14ac:dyDescent="0.25">
      <c r="C26" s="121" t="s">
        <v>146</v>
      </c>
      <c r="D26" s="121"/>
      <c r="E26" s="121"/>
      <c r="F26" s="150">
        <v>95</v>
      </c>
      <c r="G26" s="150"/>
      <c r="H26" s="150"/>
      <c r="I26" s="151"/>
      <c r="HB26" s="11">
        <f t="shared" si="0"/>
        <v>0</v>
      </c>
      <c r="HC26" s="11">
        <v>0</v>
      </c>
      <c r="HD26" s="11">
        <v>1.9588714442179999E-4</v>
      </c>
      <c r="HE26" s="11">
        <f t="shared" si="1"/>
        <v>0</v>
      </c>
    </row>
    <row r="27" spans="3:223" ht="12" customHeight="1" x14ac:dyDescent="0.25">
      <c r="C27" s="121" t="s">
        <v>147</v>
      </c>
      <c r="D27" s="121"/>
      <c r="E27" s="121"/>
      <c r="F27" s="150" t="s">
        <v>31</v>
      </c>
      <c r="G27" s="150"/>
      <c r="H27" s="150"/>
      <c r="I27" s="151"/>
      <c r="HB27" s="11">
        <f t="shared" si="0"/>
        <v>0</v>
      </c>
      <c r="HC27" s="11">
        <v>0</v>
      </c>
      <c r="HD27" s="11">
        <v>5.5664922099999999E-8</v>
      </c>
      <c r="HE27" s="11">
        <f t="shared" si="1"/>
        <v>0</v>
      </c>
    </row>
    <row r="28" spans="3:223" ht="12" customHeight="1" x14ac:dyDescent="0.25">
      <c r="C28" s="121" t="s">
        <v>148</v>
      </c>
      <c r="D28" s="121"/>
      <c r="E28" s="121"/>
      <c r="F28" s="150" t="s">
        <v>149</v>
      </c>
      <c r="G28" s="150"/>
      <c r="H28" s="150"/>
      <c r="I28" s="151"/>
      <c r="HB28" s="11">
        <f t="shared" si="0"/>
        <v>0</v>
      </c>
      <c r="HC28" s="11">
        <v>0</v>
      </c>
      <c r="HD28" s="11">
        <v>2.9465682519999999E-6</v>
      </c>
      <c r="HE28" s="11">
        <f t="shared" si="1"/>
        <v>0</v>
      </c>
    </row>
    <row r="29" spans="3:223" ht="12" customHeight="1" x14ac:dyDescent="0.25">
      <c r="C29" s="121" t="s">
        <v>150</v>
      </c>
      <c r="D29" s="121"/>
      <c r="E29" s="121"/>
      <c r="F29" s="150">
        <v>5</v>
      </c>
      <c r="G29" s="150"/>
      <c r="H29" s="150"/>
      <c r="I29" s="151"/>
      <c r="HB29" s="11">
        <f t="shared" si="0"/>
        <v>0</v>
      </c>
      <c r="HC29" s="11">
        <v>0</v>
      </c>
      <c r="HD29" s="11">
        <v>4.6476701000000004E-9</v>
      </c>
      <c r="HE29" s="11">
        <f t="shared" si="1"/>
        <v>0</v>
      </c>
    </row>
    <row r="30" spans="3:223" ht="12" customHeight="1" x14ac:dyDescent="0.25">
      <c r="C30" s="124" t="s">
        <v>151</v>
      </c>
      <c r="D30" s="124"/>
      <c r="E30" s="124"/>
      <c r="F30" s="142">
        <v>1</v>
      </c>
      <c r="G30" s="142"/>
      <c r="H30" s="142"/>
      <c r="I30" s="143"/>
      <c r="HB30" s="11">
        <f t="shared" si="0"/>
        <v>0</v>
      </c>
      <c r="HC30" s="11">
        <v>0</v>
      </c>
      <c r="HD30" s="11">
        <v>7.1201130289999997E-7</v>
      </c>
      <c r="HE30" s="11">
        <f t="shared" si="1"/>
        <v>0</v>
      </c>
    </row>
    <row r="32" spans="3:223" ht="12" customHeight="1" x14ac:dyDescent="0.25">
      <c r="C32" s="115" t="s">
        <v>38</v>
      </c>
      <c r="D32" s="116"/>
      <c r="E32" s="116"/>
      <c r="F32" s="117"/>
    </row>
    <row r="33" spans="2:10" ht="12" customHeight="1" x14ac:dyDescent="0.25">
      <c r="C33" s="118" t="s">
        <v>39</v>
      </c>
      <c r="D33" s="118"/>
      <c r="E33" s="118"/>
      <c r="F33" s="189"/>
    </row>
    <row r="34" spans="2:10" ht="12" customHeight="1" x14ac:dyDescent="0.25">
      <c r="C34" s="124" t="s">
        <v>126</v>
      </c>
      <c r="D34" s="124"/>
      <c r="E34" s="124"/>
      <c r="F34" s="190"/>
    </row>
    <row r="37" spans="2:10" ht="12" customHeight="1" x14ac:dyDescent="0.25">
      <c r="B37" s="19" t="s">
        <v>40</v>
      </c>
    </row>
    <row r="39" spans="2:10" ht="12" customHeight="1" x14ac:dyDescent="0.25">
      <c r="C39" s="152" t="s">
        <v>41</v>
      </c>
      <c r="D39" s="152"/>
      <c r="E39" s="152"/>
      <c r="F39" s="153"/>
    </row>
    <row r="41" spans="2:10" ht="12" customHeight="1" x14ac:dyDescent="0.25">
      <c r="C41" s="115" t="s">
        <v>43</v>
      </c>
      <c r="D41" s="117"/>
      <c r="E41" s="24" t="s">
        <v>42</v>
      </c>
    </row>
    <row r="42" spans="2:10" ht="12" customHeight="1" x14ac:dyDescent="0.25">
      <c r="C42" s="118">
        <v>1</v>
      </c>
      <c r="D42" s="118"/>
      <c r="E42" s="14">
        <v>0.36666666666666664</v>
      </c>
      <c r="F42" s="156" t="s">
        <v>44</v>
      </c>
      <c r="G42" s="157"/>
    </row>
    <row r="43" spans="2:10" ht="12" customHeight="1" x14ac:dyDescent="0.25">
      <c r="C43" s="124">
        <v>0</v>
      </c>
      <c r="D43" s="124"/>
      <c r="E43" s="27">
        <v>0.6333333333333333</v>
      </c>
    </row>
    <row r="46" spans="2:10" ht="12" customHeight="1" x14ac:dyDescent="0.25">
      <c r="B46" s="19" t="s">
        <v>152</v>
      </c>
    </row>
    <row r="48" spans="2:10" ht="12" customHeight="1" x14ac:dyDescent="0.25">
      <c r="C48" s="115" t="s">
        <v>34</v>
      </c>
      <c r="D48" s="116"/>
      <c r="E48" s="54" t="s">
        <v>153</v>
      </c>
      <c r="F48" s="54" t="s">
        <v>154</v>
      </c>
      <c r="G48" s="54" t="s">
        <v>155</v>
      </c>
      <c r="H48" s="54" t="s">
        <v>156</v>
      </c>
      <c r="I48" s="191" t="s">
        <v>157</v>
      </c>
      <c r="J48" s="192"/>
    </row>
    <row r="49" spans="2:14" ht="12" customHeight="1" x14ac:dyDescent="0.25">
      <c r="C49" s="118" t="s">
        <v>163</v>
      </c>
      <c r="D49" s="118"/>
      <c r="E49" s="14">
        <v>8.7089815099999992</v>
      </c>
      <c r="F49" s="14">
        <v>177.13504028</v>
      </c>
      <c r="G49" s="14">
        <v>0.96078717999999996</v>
      </c>
      <c r="H49" s="14">
        <v>6057.0702798941265</v>
      </c>
      <c r="I49" s="14">
        <v>3889.6153453201646</v>
      </c>
      <c r="J49" s="26">
        <v>8224.525214468089</v>
      </c>
      <c r="L49" s="118" t="s">
        <v>158</v>
      </c>
      <c r="M49" s="118"/>
      <c r="N49" s="26">
        <v>24</v>
      </c>
    </row>
    <row r="50" spans="2:14" ht="12" customHeight="1" x14ac:dyDescent="0.25">
      <c r="C50" s="121" t="s">
        <v>1</v>
      </c>
      <c r="D50" s="121"/>
      <c r="E50" s="13">
        <v>-1.89079905</v>
      </c>
      <c r="F50" s="13">
        <v>31.678625109999999</v>
      </c>
      <c r="G50" s="13">
        <v>0.95240497999999996</v>
      </c>
      <c r="H50" s="13">
        <v>0.15095115000000001</v>
      </c>
      <c r="I50" s="13">
        <v>0</v>
      </c>
      <c r="J50" s="41">
        <v>1.392296E+26</v>
      </c>
      <c r="L50" s="121" t="s">
        <v>159</v>
      </c>
      <c r="M50" s="121"/>
      <c r="N50" s="41">
        <v>9.7343470000000001E-2</v>
      </c>
    </row>
    <row r="51" spans="2:14" ht="12" customHeight="1" x14ac:dyDescent="0.25">
      <c r="C51" s="121" t="s">
        <v>5</v>
      </c>
      <c r="D51" s="121"/>
      <c r="E51" s="13">
        <v>1.1262029999999999E-2</v>
      </c>
      <c r="F51" s="13">
        <v>0.21146901000000001</v>
      </c>
      <c r="G51" s="13">
        <v>0.95752782000000003</v>
      </c>
      <c r="H51" s="13">
        <v>1.0113257200000001</v>
      </c>
      <c r="I51" s="13">
        <v>0.66817199999999999</v>
      </c>
      <c r="J51" s="41">
        <v>1.5307130799999999</v>
      </c>
      <c r="L51" s="121" t="s">
        <v>160</v>
      </c>
      <c r="M51" s="121"/>
      <c r="N51" s="41">
        <v>36.666666666666664</v>
      </c>
    </row>
    <row r="52" spans="2:14" ht="12" customHeight="1" x14ac:dyDescent="0.25">
      <c r="C52" s="121" t="s">
        <v>2</v>
      </c>
      <c r="D52" s="121"/>
      <c r="E52" s="13">
        <v>0.18884063000000001</v>
      </c>
      <c r="F52" s="13">
        <v>1.6513425100000001</v>
      </c>
      <c r="G52" s="13">
        <v>0.90895574999999995</v>
      </c>
      <c r="H52" s="13">
        <v>1.2078484300000001</v>
      </c>
      <c r="I52" s="13">
        <v>4.746649E-2</v>
      </c>
      <c r="J52" s="41">
        <v>30.735321039999999</v>
      </c>
      <c r="L52" s="121" t="s">
        <v>161</v>
      </c>
      <c r="M52" s="121"/>
      <c r="N52" s="41">
        <v>9</v>
      </c>
    </row>
    <row r="53" spans="2:14" ht="12" customHeight="1" x14ac:dyDescent="0.25">
      <c r="C53" s="121" t="s">
        <v>3</v>
      </c>
      <c r="D53" s="121"/>
      <c r="E53" s="13">
        <v>-2.2931000000000001E-4</v>
      </c>
      <c r="F53" s="13">
        <v>2.0333E-3</v>
      </c>
      <c r="G53" s="13">
        <v>0.91020685000000001</v>
      </c>
      <c r="H53" s="13">
        <v>0.99977070000000001</v>
      </c>
      <c r="I53" s="13">
        <v>0.99579435999999999</v>
      </c>
      <c r="J53" s="41">
        <v>1.00376296</v>
      </c>
      <c r="L53" s="124" t="s">
        <v>162</v>
      </c>
      <c r="M53" s="124"/>
      <c r="N53" s="27">
        <v>0.99753117999999996</v>
      </c>
    </row>
    <row r="54" spans="2:14" ht="12" customHeight="1" x14ac:dyDescent="0.25">
      <c r="C54" s="124" t="s">
        <v>4</v>
      </c>
      <c r="D54" s="124"/>
      <c r="E54" s="25">
        <v>-33.736156459999997</v>
      </c>
      <c r="F54" s="25">
        <v>70.856475829999994</v>
      </c>
      <c r="G54" s="25">
        <v>0.63398920999999997</v>
      </c>
      <c r="H54" s="25">
        <v>0</v>
      </c>
      <c r="I54" s="25">
        <v>0</v>
      </c>
      <c r="J54" s="27" t="s">
        <v>164</v>
      </c>
    </row>
    <row r="57" spans="2:14" ht="12" customHeight="1" x14ac:dyDescent="0.25">
      <c r="B57" s="19" t="s">
        <v>166</v>
      </c>
    </row>
    <row r="59" spans="2:14" ht="12" customHeight="1" x14ac:dyDescent="0.25">
      <c r="C59" s="191" t="s">
        <v>167</v>
      </c>
      <c r="D59" s="191" t="s">
        <v>168</v>
      </c>
      <c r="E59" s="191" t="s">
        <v>169</v>
      </c>
      <c r="F59" s="191" t="s">
        <v>170</v>
      </c>
      <c r="G59" s="115" t="s">
        <v>171</v>
      </c>
      <c r="H59" s="116"/>
      <c r="I59" s="116"/>
      <c r="J59" s="116"/>
      <c r="K59" s="116"/>
      <c r="L59" s="117"/>
    </row>
    <row r="60" spans="2:14" ht="12" customHeight="1" x14ac:dyDescent="0.25">
      <c r="C60" s="193"/>
      <c r="D60" s="193"/>
      <c r="E60" s="193"/>
      <c r="F60" s="193"/>
      <c r="G60" s="29">
        <v>1</v>
      </c>
      <c r="H60" s="29">
        <v>2</v>
      </c>
      <c r="I60" s="29">
        <v>3</v>
      </c>
      <c r="J60" s="29">
        <v>4</v>
      </c>
      <c r="K60" s="29">
        <v>5</v>
      </c>
      <c r="L60" s="29">
        <v>6</v>
      </c>
    </row>
    <row r="61" spans="2:14" ht="12" customHeight="1" x14ac:dyDescent="0.25">
      <c r="B61" s="105" t="s">
        <v>172</v>
      </c>
      <c r="C61" s="103">
        <v>2</v>
      </c>
      <c r="D61" s="14">
        <v>23.09636879</v>
      </c>
      <c r="E61" s="14">
        <v>-1.8994427899999999</v>
      </c>
      <c r="F61" s="14">
        <v>0.99869644999999996</v>
      </c>
      <c r="G61" s="14" t="s">
        <v>165</v>
      </c>
      <c r="H61" s="14" t="s">
        <v>4</v>
      </c>
      <c r="I61" s="14" t="s">
        <v>164</v>
      </c>
      <c r="J61" s="14" t="s">
        <v>164</v>
      </c>
      <c r="K61" s="14" t="s">
        <v>164</v>
      </c>
      <c r="L61" s="26" t="s">
        <v>164</v>
      </c>
    </row>
    <row r="62" spans="2:14" ht="12" customHeight="1" x14ac:dyDescent="0.25">
      <c r="B62" s="105" t="s">
        <v>172</v>
      </c>
      <c r="C62" s="102">
        <v>3</v>
      </c>
      <c r="D62" s="13">
        <v>23.017757419999999</v>
      </c>
      <c r="E62" s="13">
        <v>1.85279E-2</v>
      </c>
      <c r="F62" s="13">
        <v>0.99931508000000002</v>
      </c>
      <c r="G62" s="13" t="s">
        <v>165</v>
      </c>
      <c r="H62" s="13" t="s">
        <v>3</v>
      </c>
      <c r="I62" s="13" t="s">
        <v>4</v>
      </c>
      <c r="J62" s="13" t="s">
        <v>164</v>
      </c>
      <c r="K62" s="13" t="s">
        <v>164</v>
      </c>
      <c r="L62" s="41" t="s">
        <v>164</v>
      </c>
    </row>
    <row r="63" spans="2:14" ht="12" customHeight="1" x14ac:dyDescent="0.25">
      <c r="B63" s="105" t="s">
        <v>172</v>
      </c>
      <c r="C63" s="102">
        <v>4</v>
      </c>
      <c r="D63" s="13">
        <v>23.013271329999998</v>
      </c>
      <c r="E63" s="13">
        <v>2.0138468700000001</v>
      </c>
      <c r="F63" s="13">
        <v>0.99310237000000001</v>
      </c>
      <c r="G63" s="13" t="s">
        <v>165</v>
      </c>
      <c r="H63" s="13" t="s">
        <v>2</v>
      </c>
      <c r="I63" s="13" t="s">
        <v>3</v>
      </c>
      <c r="J63" s="13" t="s">
        <v>4</v>
      </c>
      <c r="K63" s="13" t="s">
        <v>164</v>
      </c>
      <c r="L63" s="41" t="s">
        <v>164</v>
      </c>
    </row>
    <row r="64" spans="2:14" ht="12" customHeight="1" x14ac:dyDescent="0.25">
      <c r="B64" s="105" t="s">
        <v>172</v>
      </c>
      <c r="C64" s="102">
        <v>5</v>
      </c>
      <c r="D64" s="13">
        <v>23.00244331</v>
      </c>
      <c r="E64" s="13">
        <v>4.0025477399999998</v>
      </c>
      <c r="F64" s="13">
        <v>0.96014308999999998</v>
      </c>
      <c r="G64" s="13" t="s">
        <v>165</v>
      </c>
      <c r="H64" s="13" t="s">
        <v>1</v>
      </c>
      <c r="I64" s="13" t="s">
        <v>2</v>
      </c>
      <c r="J64" s="13" t="s">
        <v>3</v>
      </c>
      <c r="K64" s="13" t="s">
        <v>4</v>
      </c>
      <c r="L64" s="41" t="s">
        <v>164</v>
      </c>
    </row>
    <row r="65" spans="2:12" ht="12" customHeight="1" x14ac:dyDescent="0.25">
      <c r="B65" s="105" t="s">
        <v>172</v>
      </c>
      <c r="C65" s="104">
        <v>6</v>
      </c>
      <c r="D65" s="25">
        <v>23.000001910000002</v>
      </c>
      <c r="E65" s="25">
        <v>6.0000004799999997</v>
      </c>
      <c r="F65" s="25">
        <v>1</v>
      </c>
      <c r="G65" s="25" t="s">
        <v>165</v>
      </c>
      <c r="H65" s="25" t="s">
        <v>1</v>
      </c>
      <c r="I65" s="25" t="s">
        <v>5</v>
      </c>
      <c r="J65" s="25" t="s">
        <v>2</v>
      </c>
      <c r="K65" s="25" t="s">
        <v>3</v>
      </c>
      <c r="L65" s="27" t="s">
        <v>4</v>
      </c>
    </row>
    <row r="68" spans="2:12" ht="12" customHeight="1" x14ac:dyDescent="0.25">
      <c r="B68" s="19" t="s">
        <v>174</v>
      </c>
    </row>
    <row r="69" spans="2:12" ht="12" customHeight="1" thickBot="1" x14ac:dyDescent="0.3"/>
    <row r="70" spans="2:12" ht="12" customHeight="1" thickBot="1" x14ac:dyDescent="0.3">
      <c r="C70" s="152" t="s">
        <v>47</v>
      </c>
      <c r="D70" s="165"/>
      <c r="E70" s="165"/>
      <c r="F70" s="28">
        <v>0.5</v>
      </c>
    </row>
    <row r="72" spans="2:12" ht="12" customHeight="1" x14ac:dyDescent="0.25">
      <c r="C72" s="158" t="s">
        <v>58</v>
      </c>
      <c r="D72" s="166"/>
      <c r="E72" s="159"/>
    </row>
    <row r="73" spans="2:12" ht="12" customHeight="1" x14ac:dyDescent="0.25">
      <c r="C73" s="54"/>
      <c r="D73" s="158" t="s">
        <v>50</v>
      </c>
      <c r="E73" s="159"/>
    </row>
    <row r="74" spans="2:12" ht="12" customHeight="1" x14ac:dyDescent="0.25">
      <c r="C74" s="37" t="s">
        <v>51</v>
      </c>
      <c r="D74" s="60">
        <v>1</v>
      </c>
      <c r="E74" s="60">
        <v>0</v>
      </c>
    </row>
    <row r="75" spans="2:12" ht="12" customHeight="1" x14ac:dyDescent="0.25">
      <c r="C75" s="58">
        <v>1</v>
      </c>
      <c r="D75" s="14">
        <f>COUNTIF($HE$1:$HE$30,3)</f>
        <v>11</v>
      </c>
      <c r="E75" s="26">
        <f>COUNTIF($HE$1:$HE$30,1)</f>
        <v>0</v>
      </c>
    </row>
    <row r="76" spans="2:12" ht="12" customHeight="1" x14ac:dyDescent="0.25">
      <c r="C76" s="59">
        <v>0</v>
      </c>
      <c r="D76" s="25">
        <f>COUNTIF($HE$1:$HE$30,2)</f>
        <v>0</v>
      </c>
      <c r="E76" s="27">
        <f>COUNTIF($HE$1:$HE$30,0)</f>
        <v>19</v>
      </c>
    </row>
    <row r="78" spans="2:12" ht="12" customHeight="1" x14ac:dyDescent="0.25">
      <c r="C78" s="160" t="s">
        <v>59</v>
      </c>
      <c r="D78" s="161"/>
      <c r="E78" s="161"/>
      <c r="F78" s="162"/>
    </row>
    <row r="79" spans="2:12" ht="12" customHeight="1" x14ac:dyDescent="0.25">
      <c r="C79" s="36" t="s">
        <v>43</v>
      </c>
      <c r="D79" s="24" t="s">
        <v>60</v>
      </c>
      <c r="E79" s="29" t="s">
        <v>61</v>
      </c>
      <c r="F79" s="29" t="s">
        <v>62</v>
      </c>
    </row>
    <row r="80" spans="2:12" ht="12" customHeight="1" x14ac:dyDescent="0.25">
      <c r="C80" s="58">
        <v>1</v>
      </c>
      <c r="D80" s="14">
        <f>SUM(D75:E75)</f>
        <v>11</v>
      </c>
      <c r="E80" s="14">
        <f>E75</f>
        <v>0</v>
      </c>
      <c r="F80" s="61">
        <f>IF(D80=0,"Undefined",E80*100 / D80)</f>
        <v>0</v>
      </c>
    </row>
    <row r="81" spans="2:6" ht="12" customHeight="1" x14ac:dyDescent="0.25">
      <c r="C81" s="57">
        <v>0</v>
      </c>
      <c r="D81" s="13">
        <f>SUM(D76:E76)</f>
        <v>19</v>
      </c>
      <c r="E81" s="13">
        <f>D76</f>
        <v>0</v>
      </c>
      <c r="F81" s="62">
        <f>IF(D81=0,"Undefined",E81*100 / D81)</f>
        <v>0</v>
      </c>
    </row>
    <row r="82" spans="2:6" ht="12" customHeight="1" x14ac:dyDescent="0.25">
      <c r="C82" s="55" t="s">
        <v>63</v>
      </c>
      <c r="D82" s="56">
        <f>D81+D80</f>
        <v>30</v>
      </c>
      <c r="E82" s="56">
        <f>E81+E80</f>
        <v>0</v>
      </c>
      <c r="F82" s="63">
        <f>IF(D82=0,"Undefined",E82*100 / D82)</f>
        <v>0</v>
      </c>
    </row>
    <row r="85" spans="2:6" ht="12" customHeight="1" x14ac:dyDescent="0.25">
      <c r="B85" s="19" t="s">
        <v>175</v>
      </c>
    </row>
    <row r="86" spans="2:6" ht="12" customHeight="1" thickBot="1" x14ac:dyDescent="0.3"/>
    <row r="87" spans="2:6" ht="12" customHeight="1" thickBot="1" x14ac:dyDescent="0.3">
      <c r="C87" s="152" t="s">
        <v>47</v>
      </c>
      <c r="D87" s="165"/>
      <c r="E87" s="165"/>
      <c r="F87" s="28">
        <v>0.5</v>
      </c>
    </row>
    <row r="89" spans="2:6" ht="12" customHeight="1" x14ac:dyDescent="0.25">
      <c r="C89" s="158" t="s">
        <v>58</v>
      </c>
      <c r="D89" s="166"/>
      <c r="E89" s="159"/>
    </row>
    <row r="90" spans="2:6" ht="12" customHeight="1" x14ac:dyDescent="0.25">
      <c r="C90" s="54"/>
      <c r="D90" s="158" t="s">
        <v>50</v>
      </c>
      <c r="E90" s="159"/>
    </row>
    <row r="91" spans="2:6" ht="12" customHeight="1" x14ac:dyDescent="0.25">
      <c r="C91" s="37" t="s">
        <v>51</v>
      </c>
      <c r="D91" s="60">
        <v>1</v>
      </c>
      <c r="E91" s="60">
        <v>0</v>
      </c>
    </row>
    <row r="92" spans="2:6" ht="12" customHeight="1" x14ac:dyDescent="0.25">
      <c r="C92" s="58">
        <v>1</v>
      </c>
      <c r="D92" s="14">
        <f>COUNTIF($HO$1:$HO$20,3)</f>
        <v>11</v>
      </c>
      <c r="E92" s="26">
        <f>COUNTIF($HO$1:$HO$20,1)</f>
        <v>1</v>
      </c>
    </row>
    <row r="93" spans="2:6" ht="12" customHeight="1" x14ac:dyDescent="0.25">
      <c r="C93" s="59">
        <v>0</v>
      </c>
      <c r="D93" s="25">
        <f>COUNTIF($HO$1:$HO$20,2)</f>
        <v>1</v>
      </c>
      <c r="E93" s="27">
        <f>COUNTIF($HO$1:$HO$20,0)</f>
        <v>7</v>
      </c>
    </row>
    <row r="95" spans="2:6" ht="12" customHeight="1" x14ac:dyDescent="0.25">
      <c r="C95" s="160" t="s">
        <v>59</v>
      </c>
      <c r="D95" s="161"/>
      <c r="E95" s="161"/>
      <c r="F95" s="162"/>
    </row>
    <row r="96" spans="2:6" ht="12" customHeight="1" x14ac:dyDescent="0.25">
      <c r="C96" s="36" t="s">
        <v>43</v>
      </c>
      <c r="D96" s="24" t="s">
        <v>60</v>
      </c>
      <c r="E96" s="29" t="s">
        <v>61</v>
      </c>
      <c r="F96" s="29" t="s">
        <v>62</v>
      </c>
    </row>
    <row r="97" spans="2:6" ht="12" customHeight="1" x14ac:dyDescent="0.25">
      <c r="C97" s="58">
        <v>1</v>
      </c>
      <c r="D97" s="14">
        <f>SUM(D92:E92)</f>
        <v>12</v>
      </c>
      <c r="E97" s="14">
        <f>E92</f>
        <v>1</v>
      </c>
      <c r="F97" s="61">
        <f>IF(D97=0,"Undefined",E97*100 / D97)</f>
        <v>8.3333333333333339</v>
      </c>
    </row>
    <row r="98" spans="2:6" ht="12" customHeight="1" x14ac:dyDescent="0.25">
      <c r="C98" s="57">
        <v>0</v>
      </c>
      <c r="D98" s="13">
        <f>SUM(D93:E93)</f>
        <v>8</v>
      </c>
      <c r="E98" s="13">
        <f>D93</f>
        <v>1</v>
      </c>
      <c r="F98" s="62">
        <f>IF(D98=0,"Undefined",E98*100 / D98)</f>
        <v>12.5</v>
      </c>
    </row>
    <row r="99" spans="2:6" ht="12" customHeight="1" x14ac:dyDescent="0.25">
      <c r="C99" s="55" t="s">
        <v>63</v>
      </c>
      <c r="D99" s="56">
        <f>D98+D97</f>
        <v>20</v>
      </c>
      <c r="E99" s="56">
        <f>E98+E97</f>
        <v>2</v>
      </c>
      <c r="F99" s="63">
        <f>IF(D99=0,"Undefined",E99*100 / D99)</f>
        <v>10</v>
      </c>
    </row>
    <row r="102" spans="2:6" ht="12" customHeight="1" x14ac:dyDescent="0.25">
      <c r="B102" s="19" t="s">
        <v>15</v>
      </c>
    </row>
    <row r="104" spans="2:6" ht="12" customHeight="1" x14ac:dyDescent="0.25">
      <c r="C104" s="163" t="s">
        <v>64</v>
      </c>
      <c r="D104" s="164"/>
      <c r="E104" s="66">
        <v>3</v>
      </c>
    </row>
  </sheetData>
  <dataConsolidate/>
  <mergeCells count="87">
    <mergeCell ref="D90:E90"/>
    <mergeCell ref="C95:F95"/>
    <mergeCell ref="C104:D104"/>
    <mergeCell ref="C70:E70"/>
    <mergeCell ref="C72:E72"/>
    <mergeCell ref="D73:E73"/>
    <mergeCell ref="C78:F78"/>
    <mergeCell ref="C87:E87"/>
    <mergeCell ref="C89:E89"/>
    <mergeCell ref="G59:L59"/>
    <mergeCell ref="L51:M51"/>
    <mergeCell ref="L52:M52"/>
    <mergeCell ref="L53:M53"/>
    <mergeCell ref="C49:D49"/>
    <mergeCell ref="C50:D50"/>
    <mergeCell ref="C51:D51"/>
    <mergeCell ref="C52:D52"/>
    <mergeCell ref="C53:D53"/>
    <mergeCell ref="L50:M50"/>
    <mergeCell ref="C54:D54"/>
    <mergeCell ref="C59:C60"/>
    <mergeCell ref="D59:D60"/>
    <mergeCell ref="E59:E60"/>
    <mergeCell ref="F59:F60"/>
    <mergeCell ref="C43:D43"/>
    <mergeCell ref="F42:G42"/>
    <mergeCell ref="C48:D48"/>
    <mergeCell ref="I48:J48"/>
    <mergeCell ref="L49:M49"/>
    <mergeCell ref="C42:D42"/>
    <mergeCell ref="C32:F32"/>
    <mergeCell ref="C33:F33"/>
    <mergeCell ref="C34:F34"/>
    <mergeCell ref="C39:F39"/>
    <mergeCell ref="C41:D41"/>
    <mergeCell ref="C28:E28"/>
    <mergeCell ref="F28:I28"/>
    <mergeCell ref="C29:E29"/>
    <mergeCell ref="F29:I29"/>
    <mergeCell ref="C30:E30"/>
    <mergeCell ref="F30:I30"/>
    <mergeCell ref="C25:E25"/>
    <mergeCell ref="F25:I25"/>
    <mergeCell ref="C26:E26"/>
    <mergeCell ref="F26:I26"/>
    <mergeCell ref="C27:E27"/>
    <mergeCell ref="F27:I27"/>
    <mergeCell ref="C24:E24"/>
    <mergeCell ref="F24:I24"/>
    <mergeCell ref="C16:J16"/>
    <mergeCell ref="C17:E17"/>
    <mergeCell ref="F17:J17"/>
    <mergeCell ref="C18:E18"/>
    <mergeCell ref="C19:E19"/>
    <mergeCell ref="F19:J19"/>
    <mergeCell ref="C20:E20"/>
    <mergeCell ref="F20:J20"/>
    <mergeCell ref="C22:I22"/>
    <mergeCell ref="C23:E23"/>
    <mergeCell ref="F23:I23"/>
    <mergeCell ref="C12:E12"/>
    <mergeCell ref="F12:I12"/>
    <mergeCell ref="C13:E13"/>
    <mergeCell ref="F13:I13"/>
    <mergeCell ref="C14:E14"/>
    <mergeCell ref="F14:I14"/>
    <mergeCell ref="C11:E11"/>
    <mergeCell ref="F11:I11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0:I10"/>
    <mergeCell ref="M1:O1"/>
    <mergeCell ref="B3:D3"/>
    <mergeCell ref="C4:D4"/>
    <mergeCell ref="E4:F4"/>
    <mergeCell ref="G4:H4"/>
    <mergeCell ref="I4:J4"/>
  </mergeCells>
  <hyperlinks>
    <hyperlink ref="B4" location="$B$8" tooltip="Goto inputs" display="$B$8"/>
    <hyperlink ref="B6" location="$B$37" tooltip="Goto prior class probabilities" display="$B$37"/>
    <hyperlink ref="B7" location="$B$46" tooltip="Goto regression model" display="$B$46"/>
    <hyperlink ref="I6:J6" location="$B$57" tooltip="Goto best subset selection" display="$B$57"/>
    <hyperlink ref="B61" location="$C$61" tooltip="y&lt;--LR(Revolving Utilization)" display="Choose Subset"/>
    <hyperlink ref="B62" location="$C$62" tooltip="y&lt;--LR(Revolving Balance,Revolving Utilization)" display="Choose Subset"/>
    <hyperlink ref="B63" location="$C$63" tooltip="y&lt;--LR(Years of Credit History,Revolving Balance,Revolving Utilization)" display="Choose Subset"/>
    <hyperlink ref="B64" location="$C$64" tooltip="y&lt;--LR(Homeowner,Years of Credit History,Revolving Balance,Revolving Utilization)" display="Choose Subset"/>
    <hyperlink ref="B65" location="$C$65" tooltip="y&lt;--LR(Homeowner,Credit Score,Years of Credit History,Revolving Balance,Revolving Utilization)" display="Choose Subset"/>
    <hyperlink ref="C4:D4" location="$B$68" tooltip="Goto Training scoring - Summary Report" display="$B$68"/>
    <hyperlink ref="E4:F4" location="$B$85" tooltip="Goto Validation scoring - Summary Report" display="$B$85"/>
    <hyperlink ref="B5" location="$B$102" tooltip="Goto timings" display="$B$102"/>
  </hyperlink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U51"/>
  <sheetViews>
    <sheetView showGridLines="0" workbookViewId="0"/>
  </sheetViews>
  <sheetFormatPr defaultColWidth="10.140625" defaultRowHeight="12" customHeight="1" x14ac:dyDescent="0.2"/>
  <cols>
    <col min="1" max="4" width="10.140625" style="68"/>
    <col min="5" max="5" width="9.7109375" style="68" customWidth="1"/>
    <col min="6" max="16384" width="10.140625" style="68"/>
  </cols>
  <sheetData>
    <row r="1" spans="1:255" ht="24.95" customHeight="1" x14ac:dyDescent="0.25">
      <c r="A1" s="70" t="s">
        <v>135</v>
      </c>
      <c r="K1" s="167" t="s">
        <v>182</v>
      </c>
      <c r="L1" s="168"/>
      <c r="M1" s="168"/>
      <c r="N1" s="72" t="s">
        <v>8</v>
      </c>
      <c r="IU1" s="67"/>
    </row>
    <row r="3" spans="1:255" ht="12" customHeight="1" x14ac:dyDescent="0.2">
      <c r="B3" s="169" t="s">
        <v>66</v>
      </c>
      <c r="C3" s="169"/>
      <c r="D3" s="169"/>
      <c r="E3" s="169"/>
      <c r="F3" s="169"/>
      <c r="G3" s="169"/>
      <c r="H3" s="170"/>
    </row>
    <row r="4" spans="1:255" ht="12" customHeight="1" x14ac:dyDescent="0.2">
      <c r="B4" s="171" t="s">
        <v>67</v>
      </c>
      <c r="C4" s="171"/>
      <c r="D4" s="171"/>
      <c r="E4" s="172" t="s">
        <v>176</v>
      </c>
      <c r="F4" s="172"/>
      <c r="G4" s="172"/>
      <c r="H4" s="173"/>
    </row>
    <row r="5" spans="1:255" ht="12" customHeight="1" x14ac:dyDescent="0.2">
      <c r="B5" s="174" t="s">
        <v>69</v>
      </c>
      <c r="C5" s="174"/>
      <c r="D5" s="174"/>
      <c r="E5" s="175" t="s">
        <v>177</v>
      </c>
      <c r="F5" s="175"/>
      <c r="G5" s="175"/>
      <c r="H5" s="176"/>
    </row>
    <row r="6" spans="1:255" ht="12" customHeight="1" x14ac:dyDescent="0.2">
      <c r="B6" s="174" t="s">
        <v>71</v>
      </c>
      <c r="C6" s="174"/>
      <c r="D6" s="174"/>
      <c r="E6" s="175" t="s">
        <v>131</v>
      </c>
      <c r="F6" s="175"/>
      <c r="G6" s="175"/>
      <c r="H6" s="176"/>
    </row>
    <row r="7" spans="1:255" ht="12" customHeight="1" x14ac:dyDescent="0.2">
      <c r="B7" s="174" t="s">
        <v>73</v>
      </c>
      <c r="C7" s="174"/>
      <c r="D7" s="174"/>
      <c r="E7" s="175">
        <v>30</v>
      </c>
      <c r="F7" s="175"/>
      <c r="G7" s="175"/>
      <c r="H7" s="176"/>
    </row>
    <row r="8" spans="1:255" ht="12" customHeight="1" x14ac:dyDescent="0.2">
      <c r="B8" s="174" t="s">
        <v>132</v>
      </c>
      <c r="C8" s="174"/>
      <c r="D8" s="174"/>
      <c r="E8" s="175" t="s">
        <v>133</v>
      </c>
      <c r="F8" s="175"/>
      <c r="G8" s="175"/>
      <c r="H8" s="176"/>
    </row>
    <row r="9" spans="1:255" ht="12" customHeight="1" x14ac:dyDescent="0.2">
      <c r="B9" s="174" t="s">
        <v>134</v>
      </c>
      <c r="C9" s="174"/>
      <c r="D9" s="174"/>
      <c r="E9" s="175">
        <v>20</v>
      </c>
      <c r="F9" s="175"/>
      <c r="G9" s="175"/>
      <c r="H9" s="176"/>
    </row>
    <row r="10" spans="1:255" ht="12" customHeight="1" x14ac:dyDescent="0.2">
      <c r="B10" s="174" t="s">
        <v>74</v>
      </c>
      <c r="C10" s="174"/>
      <c r="D10" s="174"/>
      <c r="E10" s="175">
        <v>6</v>
      </c>
      <c r="F10" s="175"/>
      <c r="G10" s="175"/>
      <c r="H10" s="176"/>
    </row>
    <row r="11" spans="1:255" ht="12" customHeight="1" x14ac:dyDescent="0.2">
      <c r="B11" s="177" t="s">
        <v>75</v>
      </c>
      <c r="C11" s="177"/>
      <c r="D11" s="177"/>
      <c r="E11" s="178">
        <v>6</v>
      </c>
      <c r="F11" s="178"/>
      <c r="G11" s="178"/>
      <c r="H11" s="179"/>
    </row>
    <row r="13" spans="1:255" ht="12" customHeight="1" x14ac:dyDescent="0.2">
      <c r="B13" s="169" t="s">
        <v>76</v>
      </c>
      <c r="C13" s="169"/>
      <c r="D13" s="169"/>
      <c r="E13" s="169"/>
      <c r="F13" s="169"/>
      <c r="G13" s="169"/>
      <c r="H13" s="169"/>
      <c r="I13" s="169"/>
      <c r="J13" s="170"/>
    </row>
    <row r="14" spans="1:255" ht="12" customHeight="1" x14ac:dyDescent="0.2">
      <c r="B14" s="171" t="s">
        <v>77</v>
      </c>
      <c r="C14" s="171"/>
      <c r="D14" s="171"/>
      <c r="E14" s="71" t="s">
        <v>1</v>
      </c>
      <c r="F14" s="71" t="s">
        <v>5</v>
      </c>
      <c r="G14" s="71" t="s">
        <v>2</v>
      </c>
      <c r="H14" s="71" t="s">
        <v>3</v>
      </c>
      <c r="I14" s="71" t="s">
        <v>4</v>
      </c>
      <c r="J14" s="74" t="s">
        <v>0</v>
      </c>
    </row>
    <row r="15" spans="1:255" ht="12" customHeight="1" x14ac:dyDescent="0.2">
      <c r="B15" s="174" t="s">
        <v>78</v>
      </c>
      <c r="C15" s="174"/>
      <c r="D15" s="174"/>
      <c r="E15" s="71" t="s">
        <v>80</v>
      </c>
      <c r="F15" s="71" t="s">
        <v>80</v>
      </c>
      <c r="G15" s="71" t="s">
        <v>80</v>
      </c>
      <c r="H15" s="71" t="s">
        <v>80</v>
      </c>
      <c r="I15" s="71" t="s">
        <v>80</v>
      </c>
      <c r="J15" s="74" t="s">
        <v>82</v>
      </c>
    </row>
    <row r="16" spans="1:255" ht="12" customHeight="1" x14ac:dyDescent="0.2">
      <c r="B16" s="177" t="s">
        <v>79</v>
      </c>
      <c r="C16" s="177"/>
      <c r="D16" s="177"/>
      <c r="E16" s="73" t="s">
        <v>81</v>
      </c>
      <c r="F16" s="73" t="s">
        <v>81</v>
      </c>
      <c r="G16" s="73" t="s">
        <v>81</v>
      </c>
      <c r="H16" s="73" t="s">
        <v>81</v>
      </c>
      <c r="I16" s="73" t="s">
        <v>81</v>
      </c>
      <c r="J16" s="75" t="s">
        <v>81</v>
      </c>
    </row>
    <row r="18" spans="2:10" ht="12" customHeight="1" x14ac:dyDescent="0.2">
      <c r="B18" s="169" t="s">
        <v>83</v>
      </c>
      <c r="C18" s="169"/>
      <c r="D18" s="169"/>
      <c r="E18" s="180"/>
      <c r="F18" s="180"/>
      <c r="G18" s="180"/>
      <c r="H18" s="180"/>
      <c r="I18" s="180"/>
      <c r="J18" s="181"/>
    </row>
    <row r="19" spans="2:10" ht="12" customHeight="1" x14ac:dyDescent="0.2">
      <c r="B19" s="171" t="s">
        <v>84</v>
      </c>
      <c r="C19" s="171"/>
      <c r="D19" s="171"/>
      <c r="E19" s="78" t="s">
        <v>1</v>
      </c>
      <c r="F19" s="78" t="s">
        <v>5</v>
      </c>
      <c r="G19" s="78" t="s">
        <v>2</v>
      </c>
      <c r="H19" s="78" t="s">
        <v>3</v>
      </c>
      <c r="I19" s="78" t="s">
        <v>4</v>
      </c>
      <c r="J19" s="77" t="s">
        <v>0</v>
      </c>
    </row>
    <row r="20" spans="2:10" ht="12" customHeight="1" x14ac:dyDescent="0.2">
      <c r="B20" s="174" t="s">
        <v>85</v>
      </c>
      <c r="C20" s="174"/>
      <c r="D20" s="174"/>
      <c r="E20" s="78" t="s">
        <v>86</v>
      </c>
      <c r="F20" s="78" t="s">
        <v>86</v>
      </c>
      <c r="G20" s="78" t="s">
        <v>86</v>
      </c>
      <c r="H20" s="78" t="s">
        <v>86</v>
      </c>
      <c r="I20" s="78" t="s">
        <v>86</v>
      </c>
      <c r="J20" s="77" t="s">
        <v>87</v>
      </c>
    </row>
    <row r="21" spans="2:10" ht="12" customHeight="1" x14ac:dyDescent="0.2">
      <c r="B21" s="174" t="s">
        <v>88</v>
      </c>
      <c r="C21" s="174"/>
      <c r="D21" s="174"/>
      <c r="E21" s="172" t="s">
        <v>120</v>
      </c>
      <c r="F21" s="172"/>
      <c r="G21" s="172"/>
      <c r="H21" s="172"/>
      <c r="I21" s="172"/>
      <c r="J21" s="173"/>
    </row>
    <row r="22" spans="2:10" ht="12" customHeight="1" x14ac:dyDescent="0.2">
      <c r="B22" s="177" t="s">
        <v>178</v>
      </c>
      <c r="C22" s="177"/>
      <c r="D22" s="177"/>
      <c r="E22" s="178" t="s">
        <v>31</v>
      </c>
      <c r="F22" s="178"/>
      <c r="G22" s="178"/>
      <c r="H22" s="178"/>
      <c r="I22" s="178"/>
      <c r="J22" s="179"/>
    </row>
    <row r="24" spans="2:10" ht="12" customHeight="1" x14ac:dyDescent="0.2">
      <c r="B24" s="180" t="s">
        <v>90</v>
      </c>
      <c r="C24" s="180"/>
      <c r="D24" s="180"/>
      <c r="E24" s="180"/>
      <c r="F24" s="180"/>
      <c r="G24" s="180"/>
      <c r="H24" s="181"/>
    </row>
    <row r="25" spans="2:10" ht="12" customHeight="1" x14ac:dyDescent="0.2">
      <c r="B25" s="182" t="s">
        <v>91</v>
      </c>
      <c r="C25" s="182"/>
      <c r="D25" s="182"/>
      <c r="E25" s="183">
        <v>2</v>
      </c>
      <c r="F25" s="183"/>
      <c r="G25" s="183"/>
      <c r="H25" s="184"/>
    </row>
    <row r="26" spans="2:10" ht="12" customHeight="1" x14ac:dyDescent="0.2">
      <c r="B26" s="171" t="s">
        <v>92</v>
      </c>
      <c r="C26" s="171"/>
      <c r="D26" s="171"/>
      <c r="E26" s="172">
        <v>1</v>
      </c>
      <c r="F26" s="172"/>
      <c r="G26" s="172"/>
      <c r="H26" s="173"/>
    </row>
    <row r="27" spans="2:10" ht="12" customHeight="1" x14ac:dyDescent="0.2">
      <c r="B27" s="177" t="s">
        <v>93</v>
      </c>
      <c r="C27" s="177"/>
      <c r="D27" s="177"/>
      <c r="E27" s="178">
        <v>0</v>
      </c>
      <c r="F27" s="178"/>
      <c r="G27" s="178"/>
      <c r="H27" s="179"/>
    </row>
    <row r="29" spans="2:10" ht="12" customHeight="1" x14ac:dyDescent="0.2">
      <c r="B29" s="169" t="s">
        <v>40</v>
      </c>
      <c r="C29" s="185"/>
      <c r="D29" s="186"/>
    </row>
    <row r="31" spans="2:10" ht="12" customHeight="1" x14ac:dyDescent="0.2">
      <c r="B31" s="180" t="s">
        <v>43</v>
      </c>
      <c r="C31" s="194"/>
      <c r="D31" s="109" t="s">
        <v>42</v>
      </c>
    </row>
    <row r="32" spans="2:10" ht="12" customHeight="1" x14ac:dyDescent="0.2">
      <c r="B32" s="171">
        <v>1</v>
      </c>
      <c r="C32" s="171"/>
      <c r="D32" s="76">
        <v>0.36666666666666664</v>
      </c>
    </row>
    <row r="33" spans="2:8" ht="12" customHeight="1" x14ac:dyDescent="0.2">
      <c r="B33" s="177">
        <v>0</v>
      </c>
      <c r="C33" s="177"/>
      <c r="D33" s="75">
        <v>0.6333333333333333</v>
      </c>
    </row>
    <row r="35" spans="2:8" ht="12" customHeight="1" x14ac:dyDescent="0.2">
      <c r="B35" s="169" t="s">
        <v>94</v>
      </c>
      <c r="C35" s="185"/>
      <c r="D35" s="185"/>
      <c r="E35" s="186"/>
    </row>
    <row r="37" spans="2:8" ht="12" customHeight="1" x14ac:dyDescent="0.2">
      <c r="B37" s="169" t="s">
        <v>179</v>
      </c>
      <c r="C37" s="169"/>
      <c r="D37" s="169"/>
      <c r="E37" s="79" t="s">
        <v>153</v>
      </c>
    </row>
    <row r="38" spans="2:8" ht="12" customHeight="1" x14ac:dyDescent="0.2">
      <c r="B38" s="171" t="s">
        <v>180</v>
      </c>
      <c r="C38" s="171"/>
      <c r="D38" s="171"/>
      <c r="E38" s="74">
        <v>8.7089815099999992</v>
      </c>
    </row>
    <row r="39" spans="2:8" ht="12" customHeight="1" x14ac:dyDescent="0.2">
      <c r="B39" s="174" t="s">
        <v>1</v>
      </c>
      <c r="C39" s="174"/>
      <c r="D39" s="174"/>
      <c r="E39" s="74">
        <v>-1.89079905</v>
      </c>
    </row>
    <row r="40" spans="2:8" ht="12" customHeight="1" x14ac:dyDescent="0.2">
      <c r="B40" s="174" t="s">
        <v>5</v>
      </c>
      <c r="C40" s="174"/>
      <c r="D40" s="174"/>
      <c r="E40" s="74">
        <v>1.1262029999999999E-2</v>
      </c>
    </row>
    <row r="41" spans="2:8" ht="12" customHeight="1" x14ac:dyDescent="0.2">
      <c r="B41" s="174" t="s">
        <v>2</v>
      </c>
      <c r="C41" s="174"/>
      <c r="D41" s="174"/>
      <c r="E41" s="74">
        <v>0.18884063000000001</v>
      </c>
    </row>
    <row r="42" spans="2:8" ht="12" customHeight="1" x14ac:dyDescent="0.2">
      <c r="B42" s="174" t="s">
        <v>3</v>
      </c>
      <c r="C42" s="174"/>
      <c r="D42" s="174"/>
      <c r="E42" s="74">
        <v>-2.2931000000000001E-4</v>
      </c>
    </row>
    <row r="43" spans="2:8" ht="12" customHeight="1" x14ac:dyDescent="0.2">
      <c r="B43" s="177" t="s">
        <v>4</v>
      </c>
      <c r="C43" s="177"/>
      <c r="D43" s="177"/>
      <c r="E43" s="75">
        <v>-33.736156459999997</v>
      </c>
    </row>
    <row r="45" spans="2:8" ht="12" customHeight="1" x14ac:dyDescent="0.2">
      <c r="B45" s="169" t="s">
        <v>95</v>
      </c>
      <c r="C45" s="169"/>
      <c r="D45" s="169"/>
      <c r="E45" s="169"/>
      <c r="F45" s="169"/>
      <c r="G45" s="169"/>
      <c r="H45" s="170"/>
    </row>
    <row r="46" spans="2:8" ht="12" customHeight="1" x14ac:dyDescent="0.2">
      <c r="B46" s="171" t="s">
        <v>144</v>
      </c>
      <c r="C46" s="171"/>
      <c r="D46" s="171"/>
      <c r="E46" s="172">
        <v>50</v>
      </c>
      <c r="F46" s="172"/>
      <c r="G46" s="172"/>
      <c r="H46" s="173"/>
    </row>
    <row r="47" spans="2:8" ht="12" customHeight="1" x14ac:dyDescent="0.2">
      <c r="B47" s="174" t="s">
        <v>145</v>
      </c>
      <c r="C47" s="174"/>
      <c r="D47" s="174"/>
      <c r="E47" s="175">
        <v>1</v>
      </c>
      <c r="F47" s="175"/>
      <c r="G47" s="175"/>
      <c r="H47" s="176"/>
    </row>
    <row r="48" spans="2:8" ht="12" customHeight="1" x14ac:dyDescent="0.2">
      <c r="B48" s="174" t="s">
        <v>96</v>
      </c>
      <c r="C48" s="174"/>
      <c r="D48" s="174"/>
      <c r="E48" s="175">
        <v>0.5</v>
      </c>
      <c r="F48" s="175"/>
      <c r="G48" s="175"/>
      <c r="H48" s="176"/>
    </row>
    <row r="49" spans="2:13" ht="12" customHeight="1" x14ac:dyDescent="0.2">
      <c r="B49" s="177" t="s">
        <v>146</v>
      </c>
      <c r="C49" s="177"/>
      <c r="D49" s="177"/>
      <c r="E49" s="178">
        <v>95</v>
      </c>
      <c r="F49" s="178"/>
      <c r="G49" s="178"/>
      <c r="H49" s="179"/>
    </row>
    <row r="51" spans="2:13" ht="12" customHeight="1" x14ac:dyDescent="0.2">
      <c r="M51" s="69" t="s">
        <v>97</v>
      </c>
    </row>
  </sheetData>
  <dataConsolidate/>
  <mergeCells count="57">
    <mergeCell ref="B49:D49"/>
    <mergeCell ref="E49:H49"/>
    <mergeCell ref="B45:H45"/>
    <mergeCell ref="B46:D46"/>
    <mergeCell ref="E46:H46"/>
    <mergeCell ref="B47:D47"/>
    <mergeCell ref="E47:H47"/>
    <mergeCell ref="B48:D48"/>
    <mergeCell ref="E48:H48"/>
    <mergeCell ref="B43:D43"/>
    <mergeCell ref="B29:D29"/>
    <mergeCell ref="B31:C31"/>
    <mergeCell ref="B32:C32"/>
    <mergeCell ref="B33:C33"/>
    <mergeCell ref="B35:E35"/>
    <mergeCell ref="B37:D37"/>
    <mergeCell ref="B38:D38"/>
    <mergeCell ref="B39:D39"/>
    <mergeCell ref="B40:D40"/>
    <mergeCell ref="B41:D41"/>
    <mergeCell ref="B42:D42"/>
    <mergeCell ref="B27:D27"/>
    <mergeCell ref="E27:H27"/>
    <mergeCell ref="B20:D20"/>
    <mergeCell ref="B21:D21"/>
    <mergeCell ref="E21:J21"/>
    <mergeCell ref="B22:D22"/>
    <mergeCell ref="E22:J22"/>
    <mergeCell ref="B24:H24"/>
    <mergeCell ref="B25:D25"/>
    <mergeCell ref="E25:H25"/>
    <mergeCell ref="B26:D26"/>
    <mergeCell ref="E26:H26"/>
    <mergeCell ref="B19:D19"/>
    <mergeCell ref="B9:D9"/>
    <mergeCell ref="E9:H9"/>
    <mergeCell ref="B10:D10"/>
    <mergeCell ref="E10:H10"/>
    <mergeCell ref="B11:D11"/>
    <mergeCell ref="E11:H11"/>
    <mergeCell ref="B13:J13"/>
    <mergeCell ref="B14:D14"/>
    <mergeCell ref="B15:D15"/>
    <mergeCell ref="B16:D16"/>
    <mergeCell ref="B18:J18"/>
    <mergeCell ref="B6:D6"/>
    <mergeCell ref="E6:H6"/>
    <mergeCell ref="B7:D7"/>
    <mergeCell ref="E7:H7"/>
    <mergeCell ref="B8:D8"/>
    <mergeCell ref="E8:H8"/>
    <mergeCell ref="K1:M1"/>
    <mergeCell ref="B3:H3"/>
    <mergeCell ref="B4:D4"/>
    <mergeCell ref="E4:H4"/>
    <mergeCell ref="B5:D5"/>
    <mergeCell ref="E5:H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Credit Decisions</vt:lpstr>
      <vt:lpstr>SampleWS1</vt:lpstr>
      <vt:lpstr>Data_Partition1</vt:lpstr>
      <vt:lpstr>KNNC_Output1</vt:lpstr>
      <vt:lpstr>KNNC_Stored_1</vt:lpstr>
      <vt:lpstr>KNNC_Output2</vt:lpstr>
      <vt:lpstr>KNNC_Stored_2</vt:lpstr>
      <vt:lpstr>LR_Output1</vt:lpstr>
      <vt:lpstr>LR_Stored_1</vt:lpstr>
      <vt:lpstr>LR_Output2</vt:lpstr>
      <vt:lpstr>LR_NewScore2</vt:lpstr>
      <vt:lpstr>LR_Stored_2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evansjr</dc:creator>
  <cp:lastModifiedBy>R. Andrews</cp:lastModifiedBy>
  <dcterms:created xsi:type="dcterms:W3CDTF">2008-09-01T13:36:00Z</dcterms:created>
  <dcterms:modified xsi:type="dcterms:W3CDTF">2012-11-14T18:20:17Z</dcterms:modified>
</cp:coreProperties>
</file>