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RAndrews\Documents\643\"/>
    </mc:Choice>
  </mc:AlternateContent>
  <bookViews>
    <workbookView xWindow="1050" yWindow="120" windowWidth="9420" windowHeight="4500"/>
  </bookViews>
  <sheets>
    <sheet name="Data" sheetId="5" r:id="rId1"/>
    <sheet name="Coeff(4)" sheetId="12" r:id="rId2"/>
    <sheet name="Whole Model" sheetId="13" r:id="rId3"/>
    <sheet name="Individual Var." sheetId="14" r:id="rId4"/>
    <sheet name="Coefficients" sheetId="4" r:id="rId5"/>
    <sheet name="SPSS methods" sheetId="11" r:id="rId6"/>
    <sheet name="SPSS Output" sheetId="6" r:id="rId7"/>
    <sheet name="Graphs" sheetId="7" r:id="rId8"/>
    <sheet name="Additional contribution" sheetId="8" r:id="rId9"/>
    <sheet name="Model Tests" sheetId="3" r:id="rId10"/>
    <sheet name="Criteria" sheetId="9" r:id="rId11"/>
    <sheet name="Definitions" sheetId="2" r:id="rId12"/>
    <sheet name="% Correct" sheetId="10" r:id="rId13"/>
    <sheet name="SAS Terminology" sheetId="1" r:id="rId14"/>
  </sheets>
  <definedNames>
    <definedName name="N">'SAS Terminology'!$G$24</definedName>
    <definedName name="nc">'SAS Terminology'!$G$28</definedName>
    <definedName name="nd">'SAS Terminology'!$G$30</definedName>
    <definedName name="t">'SAS Terminology'!$G$26</definedName>
  </definedNames>
  <calcPr calcId="171027"/>
</workbook>
</file>

<file path=xl/calcChain.xml><?xml version="1.0" encoding="utf-8"?>
<calcChain xmlns="http://schemas.openxmlformats.org/spreadsheetml/2006/main">
  <c r="P5" i="4" l="1"/>
  <c r="O5" i="4"/>
  <c r="C6" i="8"/>
  <c r="C8" i="8"/>
  <c r="K41" i="3"/>
  <c r="K40" i="3"/>
  <c r="K42" i="3" s="1"/>
  <c r="Z44" i="14"/>
  <c r="U44" i="14"/>
  <c r="P44" i="14"/>
  <c r="K44" i="14"/>
  <c r="K15" i="12"/>
  <c r="E27" i="10"/>
  <c r="E26" i="10"/>
  <c r="E25" i="10"/>
  <c r="E24" i="10"/>
  <c r="B42" i="3"/>
  <c r="B3" i="3"/>
  <c r="B29" i="3" s="1"/>
  <c r="B31" i="3"/>
  <c r="E18" i="4"/>
  <c r="S30" i="4"/>
  <c r="D18" i="4"/>
  <c r="S28" i="4"/>
  <c r="S23" i="4"/>
  <c r="T30" i="4" s="1"/>
  <c r="S21" i="4"/>
  <c r="T28" i="4" s="1"/>
  <c r="N23" i="4"/>
  <c r="N30" i="4"/>
  <c r="N38" i="4" s="1"/>
  <c r="O23" i="4"/>
  <c r="O30" i="4" s="1"/>
  <c r="O38" i="4"/>
  <c r="P23" i="4"/>
  <c r="P30" i="4"/>
  <c r="P38" i="4" s="1"/>
  <c r="N24" i="4"/>
  <c r="N31" i="4" s="1"/>
  <c r="N39" i="4"/>
  <c r="O24" i="4"/>
  <c r="O31" i="4"/>
  <c r="O39" i="4" s="1"/>
  <c r="P24" i="4"/>
  <c r="P31" i="4" s="1"/>
  <c r="P39" i="4"/>
  <c r="O22" i="4"/>
  <c r="O29" i="4"/>
  <c r="O37" i="4" s="1"/>
  <c r="P22" i="4"/>
  <c r="P29" i="4" s="1"/>
  <c r="P37" i="4"/>
  <c r="N22" i="4"/>
  <c r="N29" i="4"/>
  <c r="N37" i="4" s="1"/>
  <c r="O3" i="4"/>
  <c r="P3" i="4"/>
  <c r="N3" i="4"/>
  <c r="G20" i="4"/>
  <c r="H20" i="4"/>
  <c r="H31" i="4" s="1"/>
  <c r="G24" i="4"/>
  <c r="H24" i="4"/>
  <c r="G22" i="4"/>
  <c r="H22" i="4" s="1"/>
  <c r="H30" i="4" s="1"/>
  <c r="G23" i="4"/>
  <c r="G21" i="4"/>
  <c r="I24" i="4"/>
  <c r="I22" i="4"/>
  <c r="I20" i="4"/>
  <c r="Q7" i="5"/>
  <c r="P7" i="5"/>
  <c r="O7" i="5"/>
  <c r="N7" i="5"/>
  <c r="M7" i="5"/>
  <c r="L7" i="5"/>
  <c r="K7" i="5"/>
  <c r="J7" i="5"/>
  <c r="I7" i="5"/>
  <c r="P4" i="5"/>
  <c r="P3" i="5"/>
  <c r="M4" i="5"/>
  <c r="M3" i="5"/>
  <c r="J4" i="5"/>
  <c r="J3" i="5"/>
  <c r="L9" i="5"/>
  <c r="M9" i="5" s="1"/>
  <c r="N9" i="5"/>
  <c r="O9" i="5"/>
  <c r="P9" i="5"/>
  <c r="Q9" i="5" s="1"/>
  <c r="L10" i="5"/>
  <c r="M10" i="5" s="1"/>
  <c r="N10" i="5"/>
  <c r="O10" i="5"/>
  <c r="P10" i="5"/>
  <c r="Q10" i="5" s="1"/>
  <c r="L11" i="5"/>
  <c r="M11" i="5" s="1"/>
  <c r="N11" i="5"/>
  <c r="O11" i="5"/>
  <c r="P11" i="5"/>
  <c r="Q11" i="5" s="1"/>
  <c r="L12" i="5"/>
  <c r="M12" i="5" s="1"/>
  <c r="N12" i="5"/>
  <c r="O12" i="5"/>
  <c r="P12" i="5"/>
  <c r="Q12" i="5" s="1"/>
  <c r="L13" i="5"/>
  <c r="M13" i="5" s="1"/>
  <c r="N13" i="5"/>
  <c r="O13" i="5"/>
  <c r="P13" i="5"/>
  <c r="Q13" i="5" s="1"/>
  <c r="L14" i="5"/>
  <c r="M14" i="5" s="1"/>
  <c r="N14" i="5"/>
  <c r="O14" i="5"/>
  <c r="P14" i="5"/>
  <c r="Q14" i="5" s="1"/>
  <c r="L15" i="5"/>
  <c r="M15" i="5" s="1"/>
  <c r="N15" i="5"/>
  <c r="O15" i="5"/>
  <c r="P15" i="5"/>
  <c r="Q15" i="5" s="1"/>
  <c r="L16" i="5"/>
  <c r="M16" i="5" s="1"/>
  <c r="N16" i="5"/>
  <c r="O16" i="5"/>
  <c r="P16" i="5"/>
  <c r="Q16" i="5" s="1"/>
  <c r="L17" i="5"/>
  <c r="M17" i="5" s="1"/>
  <c r="N17" i="5"/>
  <c r="O17" i="5"/>
  <c r="P17" i="5"/>
  <c r="Q17" i="5" s="1"/>
  <c r="L18" i="5"/>
  <c r="M18" i="5" s="1"/>
  <c r="N18" i="5"/>
  <c r="O18" i="5"/>
  <c r="P18" i="5"/>
  <c r="Q18" i="5" s="1"/>
  <c r="L19" i="5"/>
  <c r="M19" i="5" s="1"/>
  <c r="N19" i="5"/>
  <c r="O19" i="5"/>
  <c r="P19" i="5"/>
  <c r="Q19" i="5" s="1"/>
  <c r="L20" i="5"/>
  <c r="M20" i="5" s="1"/>
  <c r="N20" i="5"/>
  <c r="O20" i="5"/>
  <c r="P20" i="5"/>
  <c r="Q20" i="5" s="1"/>
  <c r="L21" i="5"/>
  <c r="M21" i="5" s="1"/>
  <c r="N21" i="5"/>
  <c r="O21" i="5"/>
  <c r="P21" i="5"/>
  <c r="Q21" i="5" s="1"/>
  <c r="L22" i="5"/>
  <c r="M22" i="5" s="1"/>
  <c r="N22" i="5"/>
  <c r="O22" i="5"/>
  <c r="P22" i="5"/>
  <c r="Q22" i="5" s="1"/>
  <c r="L23" i="5"/>
  <c r="M23" i="5"/>
  <c r="N23" i="5" s="1"/>
  <c r="O23" i="5"/>
  <c r="P23" i="5"/>
  <c r="Q23" i="5"/>
  <c r="L24" i="5"/>
  <c r="M24" i="5" s="1"/>
  <c r="N24" i="5"/>
  <c r="O24" i="5"/>
  <c r="P24" i="5"/>
  <c r="Q24" i="5" s="1"/>
  <c r="L25" i="5"/>
  <c r="M25" i="5"/>
  <c r="N25" i="5" s="1"/>
  <c r="O25" i="5"/>
  <c r="P25" i="5"/>
  <c r="Q25" i="5"/>
  <c r="L26" i="5"/>
  <c r="M26" i="5" s="1"/>
  <c r="N26" i="5"/>
  <c r="O26" i="5"/>
  <c r="P26" i="5"/>
  <c r="Q26" i="5" s="1"/>
  <c r="L27" i="5"/>
  <c r="M27" i="5"/>
  <c r="N27" i="5" s="1"/>
  <c r="O27" i="5"/>
  <c r="P27" i="5"/>
  <c r="Q27" i="5"/>
  <c r="L28" i="5"/>
  <c r="M28" i="5" s="1"/>
  <c r="N28" i="5"/>
  <c r="O28" i="5"/>
  <c r="P28" i="5"/>
  <c r="Q28" i="5" s="1"/>
  <c r="L29" i="5"/>
  <c r="M29" i="5"/>
  <c r="N29" i="5" s="1"/>
  <c r="O29" i="5"/>
  <c r="P29" i="5"/>
  <c r="Q29" i="5"/>
  <c r="L30" i="5"/>
  <c r="M30" i="5" s="1"/>
  <c r="N30" i="5"/>
  <c r="O30" i="5"/>
  <c r="P30" i="5"/>
  <c r="Q30" i="5" s="1"/>
  <c r="L31" i="5"/>
  <c r="M31" i="5"/>
  <c r="N31" i="5" s="1"/>
  <c r="O31" i="5"/>
  <c r="P31" i="5"/>
  <c r="Q31" i="5"/>
  <c r="L32" i="5"/>
  <c r="M32" i="5" s="1"/>
  <c r="N32" i="5"/>
  <c r="O32" i="5"/>
  <c r="P32" i="5"/>
  <c r="Q32" i="5" s="1"/>
  <c r="L33" i="5"/>
  <c r="M33" i="5"/>
  <c r="N33" i="5" s="1"/>
  <c r="O33" i="5"/>
  <c r="P33" i="5"/>
  <c r="Q33" i="5"/>
  <c r="L34" i="5"/>
  <c r="M34" i="5" s="1"/>
  <c r="N34" i="5"/>
  <c r="O34" i="5"/>
  <c r="P34" i="5"/>
  <c r="Q34" i="5" s="1"/>
  <c r="L35" i="5"/>
  <c r="M35" i="5"/>
  <c r="N35" i="5" s="1"/>
  <c r="O35" i="5"/>
  <c r="P35" i="5"/>
  <c r="Q35" i="5"/>
  <c r="L36" i="5"/>
  <c r="M36" i="5" s="1"/>
  <c r="N36" i="5"/>
  <c r="O36" i="5"/>
  <c r="P36" i="5"/>
  <c r="Q36" i="5" s="1"/>
  <c r="L37" i="5"/>
  <c r="M37" i="5"/>
  <c r="N37" i="5" s="1"/>
  <c r="O37" i="5"/>
  <c r="P37" i="5"/>
  <c r="Q37" i="5"/>
  <c r="L38" i="5"/>
  <c r="M38" i="5" s="1"/>
  <c r="N38" i="5"/>
  <c r="O38" i="5"/>
  <c r="P38" i="5"/>
  <c r="Q38" i="5" s="1"/>
  <c r="L39" i="5"/>
  <c r="M39" i="5"/>
  <c r="N39" i="5" s="1"/>
  <c r="O39" i="5"/>
  <c r="P39" i="5"/>
  <c r="Q39" i="5"/>
  <c r="L40" i="5"/>
  <c r="M40" i="5" s="1"/>
  <c r="N40" i="5"/>
  <c r="O40" i="5"/>
  <c r="P40" i="5"/>
  <c r="Q40" i="5" s="1"/>
  <c r="L41" i="5"/>
  <c r="M41" i="5"/>
  <c r="N41" i="5" s="1"/>
  <c r="O41" i="5"/>
  <c r="P41" i="5"/>
  <c r="Q41" i="5"/>
  <c r="L42" i="5"/>
  <c r="M42" i="5" s="1"/>
  <c r="N42" i="5"/>
  <c r="O42" i="5"/>
  <c r="P42" i="5"/>
  <c r="Q42" i="5" s="1"/>
  <c r="L43" i="5"/>
  <c r="M43" i="5"/>
  <c r="N43" i="5" s="1"/>
  <c r="O43" i="5"/>
  <c r="P43" i="5"/>
  <c r="Q43" i="5"/>
  <c r="L44" i="5"/>
  <c r="M44" i="5" s="1"/>
  <c r="N44" i="5"/>
  <c r="O44" i="5"/>
  <c r="P44" i="5"/>
  <c r="Q44" i="5" s="1"/>
  <c r="L45" i="5"/>
  <c r="M45" i="5"/>
  <c r="N45" i="5" s="1"/>
  <c r="O45" i="5"/>
  <c r="P45" i="5"/>
  <c r="Q45" i="5"/>
  <c r="L46" i="5"/>
  <c r="M46" i="5" s="1"/>
  <c r="N46" i="5"/>
  <c r="O46" i="5"/>
  <c r="P46" i="5"/>
  <c r="Q46" i="5" s="1"/>
  <c r="L47" i="5"/>
  <c r="M47" i="5"/>
  <c r="N47" i="5" s="1"/>
  <c r="O47" i="5"/>
  <c r="P47" i="5"/>
  <c r="Q47" i="5"/>
  <c r="L48" i="5"/>
  <c r="M48" i="5" s="1"/>
  <c r="N48" i="5"/>
  <c r="O48" i="5"/>
  <c r="P48" i="5"/>
  <c r="Q48" i="5" s="1"/>
  <c r="L49" i="5"/>
  <c r="M49" i="5"/>
  <c r="N49" i="5" s="1"/>
  <c r="O49" i="5"/>
  <c r="P49" i="5"/>
  <c r="Q49" i="5"/>
  <c r="L50" i="5"/>
  <c r="M50" i="5" s="1"/>
  <c r="N50" i="5"/>
  <c r="O50" i="5"/>
  <c r="P50" i="5"/>
  <c r="Q50" i="5" s="1"/>
  <c r="L51" i="5"/>
  <c r="M51" i="5"/>
  <c r="N51" i="5" s="1"/>
  <c r="O51" i="5"/>
  <c r="P51" i="5"/>
  <c r="Q51" i="5"/>
  <c r="L52" i="5"/>
  <c r="M52" i="5" s="1"/>
  <c r="N52" i="5"/>
  <c r="O52" i="5"/>
  <c r="P52" i="5"/>
  <c r="Q52" i="5" s="1"/>
  <c r="L53" i="5"/>
  <c r="M53" i="5"/>
  <c r="N53" i="5" s="1"/>
  <c r="O53" i="5"/>
  <c r="P53" i="5"/>
  <c r="Q53" i="5"/>
  <c r="O8" i="5"/>
  <c r="P8" i="5" s="1"/>
  <c r="Q8" i="5"/>
  <c r="L8" i="5"/>
  <c r="M8" i="5"/>
  <c r="N8" i="5" s="1"/>
  <c r="I9" i="5"/>
  <c r="I10" i="5"/>
  <c r="J10" i="5" s="1"/>
  <c r="K10" i="5" s="1"/>
  <c r="I11" i="5"/>
  <c r="I12" i="5"/>
  <c r="J12" i="5"/>
  <c r="K12" i="5" s="1"/>
  <c r="I13" i="5"/>
  <c r="I14" i="5"/>
  <c r="J14" i="5" s="1"/>
  <c r="K14" i="5" s="1"/>
  <c r="I15" i="5"/>
  <c r="J15" i="5" s="1"/>
  <c r="K15" i="5" s="1"/>
  <c r="I16" i="5"/>
  <c r="J16" i="5"/>
  <c r="K16" i="5" s="1"/>
  <c r="I17" i="5"/>
  <c r="I18" i="5"/>
  <c r="J18" i="5" s="1"/>
  <c r="K18" i="5" s="1"/>
  <c r="I19" i="5"/>
  <c r="J19" i="5" s="1"/>
  <c r="K19" i="5" s="1"/>
  <c r="I20" i="5"/>
  <c r="J20" i="5"/>
  <c r="K20" i="5" s="1"/>
  <c r="I21" i="5"/>
  <c r="I22" i="5"/>
  <c r="J22" i="5" s="1"/>
  <c r="K22" i="5" s="1"/>
  <c r="I23" i="5"/>
  <c r="J23" i="5" s="1"/>
  <c r="K23" i="5" s="1"/>
  <c r="I24" i="5"/>
  <c r="J24" i="5"/>
  <c r="K24" i="5" s="1"/>
  <c r="I25" i="5"/>
  <c r="I26" i="5"/>
  <c r="J26" i="5" s="1"/>
  <c r="K26" i="5" s="1"/>
  <c r="I27" i="5"/>
  <c r="I28" i="5"/>
  <c r="J28" i="5"/>
  <c r="K28" i="5" s="1"/>
  <c r="I29" i="5"/>
  <c r="I30" i="5"/>
  <c r="J30" i="5" s="1"/>
  <c r="K30" i="5" s="1"/>
  <c r="I31" i="5"/>
  <c r="J31" i="5" s="1"/>
  <c r="K31" i="5" s="1"/>
  <c r="I32" i="5"/>
  <c r="J32" i="5"/>
  <c r="K32" i="5" s="1"/>
  <c r="I33" i="5"/>
  <c r="I34" i="5"/>
  <c r="J34" i="5" s="1"/>
  <c r="K34" i="5" s="1"/>
  <c r="I35" i="5"/>
  <c r="J35" i="5" s="1"/>
  <c r="K35" i="5" s="1"/>
  <c r="I36" i="5"/>
  <c r="J36" i="5"/>
  <c r="K36" i="5" s="1"/>
  <c r="I37" i="5"/>
  <c r="I38" i="5"/>
  <c r="J38" i="5" s="1"/>
  <c r="K38" i="5" s="1"/>
  <c r="I39" i="5"/>
  <c r="I40" i="5"/>
  <c r="J40" i="5"/>
  <c r="K40" i="5" s="1"/>
  <c r="I41" i="5"/>
  <c r="I42" i="5"/>
  <c r="J42" i="5" s="1"/>
  <c r="K42" i="5" s="1"/>
  <c r="I43" i="5"/>
  <c r="J43" i="5" s="1"/>
  <c r="K43" i="5" s="1"/>
  <c r="I44" i="5"/>
  <c r="J44" i="5"/>
  <c r="K44" i="5" s="1"/>
  <c r="I45" i="5"/>
  <c r="I46" i="5"/>
  <c r="J46" i="5" s="1"/>
  <c r="K46" i="5" s="1"/>
  <c r="I47" i="5"/>
  <c r="I48" i="5"/>
  <c r="J48" i="5"/>
  <c r="K48" i="5" s="1"/>
  <c r="I49" i="5"/>
  <c r="I50" i="5"/>
  <c r="J50" i="5" s="1"/>
  <c r="K50" i="5" s="1"/>
  <c r="I51" i="5"/>
  <c r="J51" i="5" s="1"/>
  <c r="K51" i="5" s="1"/>
  <c r="I52" i="5"/>
  <c r="J52" i="5"/>
  <c r="K52" i="5" s="1"/>
  <c r="I53" i="5"/>
  <c r="I8" i="5"/>
  <c r="J8" i="5" s="1"/>
  <c r="K8" i="5" s="1"/>
  <c r="J9" i="5"/>
  <c r="K9" i="5" s="1"/>
  <c r="J11" i="5"/>
  <c r="K11" i="5" s="1"/>
  <c r="J13" i="5"/>
  <c r="K13" i="5"/>
  <c r="J17" i="5"/>
  <c r="K17" i="5" s="1"/>
  <c r="J21" i="5"/>
  <c r="K21" i="5"/>
  <c r="J25" i="5"/>
  <c r="K25" i="5" s="1"/>
  <c r="J27" i="5"/>
  <c r="K27" i="5" s="1"/>
  <c r="J29" i="5"/>
  <c r="K29" i="5"/>
  <c r="J33" i="5"/>
  <c r="K33" i="5" s="1"/>
  <c r="J37" i="5"/>
  <c r="K37" i="5" s="1"/>
  <c r="J39" i="5"/>
  <c r="K39" i="5" s="1"/>
  <c r="J41" i="5"/>
  <c r="K41" i="5" s="1"/>
  <c r="J45" i="5"/>
  <c r="K45" i="5" s="1"/>
  <c r="J47" i="5"/>
  <c r="K47" i="5" s="1"/>
  <c r="J49" i="5"/>
  <c r="K49" i="5" s="1"/>
  <c r="J53" i="5"/>
  <c r="K53" i="5" s="1"/>
  <c r="D21" i="2"/>
  <c r="D20" i="2"/>
  <c r="D19" i="2"/>
  <c r="D18" i="2"/>
  <c r="B9" i="3"/>
  <c r="B44" i="3"/>
  <c r="B16" i="3"/>
  <c r="B18" i="3" s="1"/>
  <c r="B11" i="3"/>
  <c r="B5" i="3"/>
  <c r="H23" i="4"/>
  <c r="H29" i="4" s="1"/>
  <c r="I23" i="4"/>
  <c r="H21" i="4" l="1"/>
  <c r="H28" i="4" s="1"/>
  <c r="I21" i="4"/>
</calcChain>
</file>

<file path=xl/comments1.xml><?xml version="1.0" encoding="utf-8"?>
<comments xmlns="http://schemas.openxmlformats.org/spreadsheetml/2006/main">
  <authors>
    <author>randrews</author>
  </authors>
  <commentList>
    <comment ref="J1" authorId="0" shapeId="0">
      <text>
        <r>
          <rPr>
            <b/>
            <sz val="8"/>
            <color indexed="81"/>
            <rFont val="Tahoma"/>
            <family val="2"/>
          </rPr>
          <t>Calculated in Excel by the function EXP(coefficient)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The linear function of the above coefficients &amp; the variable values (denote as Z).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>Odds Ratio = [p/(1-p)], where p is the probability of an event given these variable values.  Calculated as EXP(linear function)=e</t>
        </r>
        <r>
          <rPr>
            <b/>
            <vertAlign val="superscript"/>
            <sz val="8"/>
            <color indexed="81"/>
            <rFont val="Tahoma"/>
            <family val="2"/>
          </rPr>
          <t>Z</t>
        </r>
        <r>
          <rPr>
            <b/>
            <sz val="8"/>
            <color indexed="81"/>
            <rFont val="Tahoma"/>
            <family val="2"/>
          </rPr>
          <t xml:space="preserve">  for the coefficient &amp; variable values 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12"/>
            <color indexed="81"/>
            <rFont val="Times New Roman"/>
            <family val="1"/>
          </rPr>
          <t>p = probability(Event) = [1/(1+e</t>
        </r>
        <r>
          <rPr>
            <b/>
            <vertAlign val="superscript"/>
            <sz val="12"/>
            <color indexed="81"/>
            <rFont val="Times New Roman"/>
            <family val="1"/>
          </rPr>
          <t>-Z</t>
        </r>
        <r>
          <rPr>
            <b/>
            <sz val="12"/>
            <color indexed="81"/>
            <rFont val="Times New Roman"/>
            <family val="1"/>
          </rPr>
          <t>)] = [e</t>
        </r>
        <r>
          <rPr>
            <b/>
            <vertAlign val="superscript"/>
            <sz val="12"/>
            <color indexed="81"/>
            <rFont val="Times New Roman"/>
            <family val="1"/>
          </rPr>
          <t>Z</t>
        </r>
        <r>
          <rPr>
            <b/>
            <sz val="12"/>
            <color indexed="81"/>
            <rFont val="Times New Roman"/>
            <family val="1"/>
          </rPr>
          <t>/(e</t>
        </r>
        <r>
          <rPr>
            <b/>
            <vertAlign val="superscript"/>
            <sz val="12"/>
            <color indexed="81"/>
            <rFont val="Times New Roman"/>
            <family val="1"/>
          </rPr>
          <t>Z</t>
        </r>
        <r>
          <rPr>
            <b/>
            <sz val="12"/>
            <color indexed="81"/>
            <rFont val="Times New Roman"/>
            <family val="1"/>
          </rPr>
          <t>+1)]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>The linear function of the above coefficients &amp; the variable values (denote as Z).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</rPr>
          <t>Odds Ratio = [p/(1-p)], where p is the probability of an event given these variable values.  Calculated as EXP(linear function)=e</t>
        </r>
        <r>
          <rPr>
            <b/>
            <vertAlign val="superscript"/>
            <sz val="8"/>
            <color indexed="81"/>
            <rFont val="Tahoma"/>
            <family val="2"/>
          </rPr>
          <t>Z</t>
        </r>
        <r>
          <rPr>
            <b/>
            <sz val="8"/>
            <color indexed="81"/>
            <rFont val="Tahoma"/>
            <family val="2"/>
          </rPr>
          <t xml:space="preserve">  for the coefficient &amp; variable values 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" authorId="0" shapeId="0">
      <text>
        <r>
          <rPr>
            <b/>
            <sz val="12"/>
            <color indexed="81"/>
            <rFont val="Times New Roman"/>
            <family val="1"/>
          </rPr>
          <t>p = probability(Event) = [1/(1+e</t>
        </r>
        <r>
          <rPr>
            <b/>
            <vertAlign val="superscript"/>
            <sz val="12"/>
            <color indexed="81"/>
            <rFont val="Times New Roman"/>
            <family val="1"/>
          </rPr>
          <t>-Z</t>
        </r>
        <r>
          <rPr>
            <b/>
            <sz val="12"/>
            <color indexed="81"/>
            <rFont val="Times New Roman"/>
            <family val="1"/>
          </rPr>
          <t>)] = [e</t>
        </r>
        <r>
          <rPr>
            <b/>
            <vertAlign val="superscript"/>
            <sz val="12"/>
            <color indexed="81"/>
            <rFont val="Times New Roman"/>
            <family val="1"/>
          </rPr>
          <t>Z</t>
        </r>
        <r>
          <rPr>
            <b/>
            <sz val="12"/>
            <color indexed="81"/>
            <rFont val="Times New Roman"/>
            <family val="1"/>
          </rPr>
          <t>/(e</t>
        </r>
        <r>
          <rPr>
            <b/>
            <vertAlign val="superscript"/>
            <sz val="12"/>
            <color indexed="81"/>
            <rFont val="Times New Roman"/>
            <family val="1"/>
          </rPr>
          <t>Z</t>
        </r>
        <r>
          <rPr>
            <b/>
            <sz val="12"/>
            <color indexed="81"/>
            <rFont val="Times New Roman"/>
            <family val="1"/>
          </rPr>
          <t>+1)]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>The linear function of the above coefficients &amp; the variable values (denote as Z).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>Odds Ratio = [p/(1-p)], where p is the probability of an event given these variable values.  Calculated as EXP(linear function)=e</t>
        </r>
        <r>
          <rPr>
            <b/>
            <vertAlign val="superscript"/>
            <sz val="8"/>
            <color indexed="81"/>
            <rFont val="Tahoma"/>
            <family val="2"/>
          </rPr>
          <t>Z</t>
        </r>
        <r>
          <rPr>
            <b/>
            <sz val="8"/>
            <color indexed="81"/>
            <rFont val="Tahoma"/>
            <family val="2"/>
          </rPr>
          <t xml:space="preserve">  for the coefficient &amp; variable values 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6" authorId="0" shapeId="0">
      <text>
        <r>
          <rPr>
            <b/>
            <sz val="12"/>
            <color indexed="81"/>
            <rFont val="Times New Roman"/>
            <family val="1"/>
          </rPr>
          <t>p = probability(Event) = [1/(1+e</t>
        </r>
        <r>
          <rPr>
            <b/>
            <vertAlign val="superscript"/>
            <sz val="12"/>
            <color indexed="81"/>
            <rFont val="Times New Roman"/>
            <family val="1"/>
          </rPr>
          <t>-Z</t>
        </r>
        <r>
          <rPr>
            <b/>
            <sz val="12"/>
            <color indexed="81"/>
            <rFont val="Times New Roman"/>
            <family val="1"/>
          </rPr>
          <t>)] = [e</t>
        </r>
        <r>
          <rPr>
            <b/>
            <vertAlign val="superscript"/>
            <sz val="12"/>
            <color indexed="81"/>
            <rFont val="Times New Roman"/>
            <family val="1"/>
          </rPr>
          <t>Z</t>
        </r>
        <r>
          <rPr>
            <b/>
            <sz val="12"/>
            <color indexed="81"/>
            <rFont val="Times New Roman"/>
            <family val="1"/>
          </rPr>
          <t>/(e</t>
        </r>
        <r>
          <rPr>
            <b/>
            <vertAlign val="superscript"/>
            <sz val="12"/>
            <color indexed="81"/>
            <rFont val="Times New Roman"/>
            <family val="1"/>
          </rPr>
          <t>Z</t>
        </r>
        <r>
          <rPr>
            <b/>
            <sz val="12"/>
            <color indexed="81"/>
            <rFont val="Times New Roman"/>
            <family val="1"/>
          </rPr>
          <t xml:space="preserve">+1)]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<sst xmlns="http://schemas.openxmlformats.org/spreadsheetml/2006/main" count="800" uniqueCount="278">
  <si>
    <t>concordant pair</t>
  </si>
  <si>
    <r>
      <t>N</t>
    </r>
    <r>
      <rPr>
        <sz val="12"/>
        <rFont val="Arial"/>
        <family val="2"/>
      </rPr>
      <t xml:space="preserve"> = total number of observations in the data set</t>
    </r>
  </si>
  <si>
    <r>
      <t xml:space="preserve">t </t>
    </r>
    <r>
      <rPr>
        <sz val="12"/>
        <rFont val="Arial"/>
        <family val="2"/>
      </rPr>
      <t>= number of pairs with different responses</t>
    </r>
  </si>
  <si>
    <r>
      <t>nc</t>
    </r>
    <r>
      <rPr>
        <sz val="12"/>
        <rFont val="Arial"/>
        <family val="2"/>
      </rPr>
      <t xml:space="preserve"> = number of concordant pairs</t>
    </r>
  </si>
  <si>
    <r>
      <t>nd</t>
    </r>
    <r>
      <rPr>
        <sz val="12"/>
        <rFont val="Arial"/>
        <family val="2"/>
      </rPr>
      <t xml:space="preserve"> = number of discordant pairs</t>
    </r>
  </si>
  <si>
    <t>a pair comprised of an Event and a Non-Event with</t>
  </si>
  <si>
    <t>than that for the Non-Event.</t>
  </si>
  <si>
    <t>the predicted probability, P-HAT, being larger for the Event</t>
  </si>
  <si>
    <t>discordant pair</t>
  </si>
  <si>
    <t>the predicted probability, P-HAT, being larger for the Non-Event</t>
  </si>
  <si>
    <t>than that for the Event.</t>
  </si>
  <si>
    <t>tied pair</t>
  </si>
  <si>
    <t>the predicted probability, P-HAT, being the same for both the Event</t>
  </si>
  <si>
    <t>and the Non-Event.</t>
  </si>
  <si>
    <t>Event</t>
  </si>
  <si>
    <t>No Event</t>
  </si>
  <si>
    <t>Observed</t>
  </si>
  <si>
    <t>Predicted</t>
  </si>
  <si>
    <t>Total</t>
  </si>
  <si>
    <t>Sensitivity =</t>
  </si>
  <si>
    <t xml:space="preserve"> = P( Predict Event | Event)</t>
  </si>
  <si>
    <t>10 / 12 =</t>
  </si>
  <si>
    <t>Specificity =</t>
  </si>
  <si>
    <t xml:space="preserve"> = P(Predict Non-event | Non-Event)</t>
  </si>
  <si>
    <t>11 / 12 =</t>
  </si>
  <si>
    <t>False Positive =</t>
  </si>
  <si>
    <t xml:space="preserve"> = P(Non-Event | Predict Event)</t>
  </si>
  <si>
    <t>1 / 11 =</t>
  </si>
  <si>
    <t>False Negative =</t>
  </si>
  <si>
    <t xml:space="preserve"> = P(Event | Predict Non_Event)</t>
  </si>
  <si>
    <t xml:space="preserve"> 2 / 13 =</t>
  </si>
  <si>
    <t>Intercept Only Model</t>
  </si>
  <si>
    <t>Test Statistic =</t>
  </si>
  <si>
    <t>degrees of freedom =</t>
  </si>
  <si>
    <t>p-value =</t>
  </si>
  <si>
    <r>
      <t>Reject H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at .10 level</t>
    </r>
  </si>
  <si>
    <t>Intercept Only Model doesn't fit data well</t>
  </si>
  <si>
    <r>
      <t>Do NOT Reject H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at .10 level</t>
    </r>
  </si>
  <si>
    <t>At least one covariate coefficient is not 0</t>
  </si>
  <si>
    <t>Consider the estimated coefficients below</t>
  </si>
  <si>
    <t>Intercept</t>
  </si>
  <si>
    <t>X1</t>
  </si>
  <si>
    <t>X2</t>
  </si>
  <si>
    <t>Data point values</t>
  </si>
  <si>
    <t>Odds Ratio</t>
  </si>
  <si>
    <t>Probability</t>
  </si>
  <si>
    <t>Event's</t>
  </si>
  <si>
    <t>&lt; Decreases as X1 increases</t>
  </si>
  <si>
    <t>&lt; Increases as X2 increases</t>
  </si>
  <si>
    <t>&lt; Increases as X1 decreases</t>
  </si>
  <si>
    <t>&lt; Decreases as X2 decreases</t>
  </si>
  <si>
    <t>Exp(coefficient)</t>
  </si>
  <si>
    <t>Change in Variable</t>
  </si>
  <si>
    <t>Additive</t>
  </si>
  <si>
    <t>Change</t>
  </si>
  <si>
    <r>
      <t>-1</t>
    </r>
    <r>
      <rPr>
        <b/>
        <sz val="12"/>
        <rFont val="Arial"/>
        <family val="2"/>
      </rPr>
      <t xml:space="preserve"> - (1) = </t>
    </r>
    <r>
      <rPr>
        <b/>
        <sz val="12"/>
        <color indexed="14"/>
        <rFont val="Arial"/>
        <family val="2"/>
      </rPr>
      <t>-2</t>
    </r>
  </si>
  <si>
    <r>
      <t>1 - (</t>
    </r>
    <r>
      <rPr>
        <b/>
        <sz val="12"/>
        <color indexed="12"/>
        <rFont val="Arial"/>
        <family val="2"/>
      </rPr>
      <t>3</t>
    </r>
    <r>
      <rPr>
        <b/>
        <sz val="12"/>
        <rFont val="Arial"/>
        <family val="2"/>
      </rPr>
      <t xml:space="preserve">)= </t>
    </r>
    <r>
      <rPr>
        <b/>
        <sz val="12"/>
        <color indexed="14"/>
        <rFont val="Arial"/>
        <family val="2"/>
      </rPr>
      <t>-2</t>
    </r>
  </si>
  <si>
    <r>
      <t xml:space="preserve">6 to </t>
    </r>
    <r>
      <rPr>
        <b/>
        <sz val="12"/>
        <color indexed="12"/>
        <rFont val="Arial"/>
        <family val="2"/>
      </rPr>
      <t>7</t>
    </r>
  </si>
  <si>
    <r>
      <t>5</t>
    </r>
    <r>
      <rPr>
        <b/>
        <sz val="12"/>
        <rFont val="Arial"/>
        <family val="2"/>
      </rPr>
      <t xml:space="preserve"> to 6</t>
    </r>
  </si>
  <si>
    <r>
      <t xml:space="preserve">1 to </t>
    </r>
    <r>
      <rPr>
        <b/>
        <sz val="12"/>
        <color indexed="12"/>
        <rFont val="Arial"/>
        <family val="2"/>
      </rPr>
      <t>2</t>
    </r>
  </si>
  <si>
    <r>
      <t>0</t>
    </r>
    <r>
      <rPr>
        <b/>
        <sz val="12"/>
        <rFont val="Arial"/>
        <family val="2"/>
      </rPr>
      <t xml:space="preserve"> to 1</t>
    </r>
  </si>
  <si>
    <r>
      <t>1 - (</t>
    </r>
    <r>
      <rPr>
        <b/>
        <sz val="12"/>
        <color indexed="17"/>
        <rFont val="Arial"/>
        <family val="2"/>
      </rPr>
      <t>-2</t>
    </r>
    <r>
      <rPr>
        <b/>
        <sz val="12"/>
        <rFont val="Arial"/>
        <family val="2"/>
      </rPr>
      <t xml:space="preserve">)= </t>
    </r>
    <r>
      <rPr>
        <b/>
        <sz val="12"/>
        <color indexed="49"/>
        <rFont val="Arial"/>
        <family val="2"/>
      </rPr>
      <t>3</t>
    </r>
  </si>
  <si>
    <r>
      <t>4</t>
    </r>
    <r>
      <rPr>
        <b/>
        <sz val="12"/>
        <rFont val="Arial"/>
        <family val="2"/>
      </rPr>
      <t xml:space="preserve"> - (1) = </t>
    </r>
    <r>
      <rPr>
        <b/>
        <sz val="12"/>
        <color indexed="49"/>
        <rFont val="Arial"/>
        <family val="2"/>
      </rPr>
      <t>3</t>
    </r>
  </si>
  <si>
    <t>Log(Odds Ratio) = ln(OR) = 10 -2X1 +3X2</t>
  </si>
  <si>
    <t>ln(OR)</t>
  </si>
  <si>
    <t xml:space="preserve">Multiplicative </t>
  </si>
  <si>
    <r>
      <t>=</t>
    </r>
    <r>
      <rPr>
        <b/>
        <sz val="12"/>
        <color indexed="12"/>
        <rFont val="Arial"/>
        <family val="2"/>
      </rPr>
      <t>.36788</t>
    </r>
    <r>
      <rPr>
        <b/>
        <sz val="12"/>
        <rFont val="Arial"/>
        <family val="2"/>
      </rPr>
      <t>/2.71828</t>
    </r>
  </si>
  <si>
    <r>
      <t>=2.71829/</t>
    </r>
    <r>
      <rPr>
        <b/>
        <sz val="12"/>
        <color indexed="12"/>
        <rFont val="Arial"/>
        <family val="2"/>
      </rPr>
      <t>20.0855</t>
    </r>
  </si>
  <si>
    <r>
      <t>=</t>
    </r>
    <r>
      <rPr>
        <b/>
        <sz val="12"/>
        <color indexed="17"/>
        <rFont val="Arial"/>
        <family val="2"/>
      </rPr>
      <t>54.598</t>
    </r>
    <r>
      <rPr>
        <b/>
        <sz val="12"/>
        <rFont val="Arial"/>
        <family val="2"/>
      </rPr>
      <t>/2.71828</t>
    </r>
  </si>
  <si>
    <r>
      <t>=2.71829/</t>
    </r>
    <r>
      <rPr>
        <b/>
        <sz val="12"/>
        <color indexed="17"/>
        <rFont val="Arial"/>
        <family val="2"/>
      </rPr>
      <t>.135335</t>
    </r>
  </si>
  <si>
    <t xml:space="preserve">As the variable increases one unit, </t>
  </si>
  <si>
    <r>
      <t xml:space="preserve">the </t>
    </r>
    <r>
      <rPr>
        <b/>
        <sz val="12"/>
        <rFont val="Arial"/>
        <family val="2"/>
      </rPr>
      <t>additive change in the log of the odds ratio</t>
    </r>
    <r>
      <rPr>
        <sz val="12"/>
        <rFont val="Arial"/>
        <family val="2"/>
      </rPr>
      <t xml:space="preserve"> of an Event = </t>
    </r>
    <r>
      <rPr>
        <b/>
        <sz val="12"/>
        <rFont val="Arial"/>
        <family val="2"/>
      </rPr>
      <t>coefficient value</t>
    </r>
  </si>
  <si>
    <r>
      <t xml:space="preserve">the </t>
    </r>
    <r>
      <rPr>
        <b/>
        <sz val="12"/>
        <rFont val="Arial"/>
        <family val="2"/>
      </rPr>
      <t>multiplicative change in the odds ratio</t>
    </r>
    <r>
      <rPr>
        <sz val="12"/>
        <rFont val="Arial"/>
        <family val="2"/>
      </rPr>
      <t xml:space="preserve"> of an Event = </t>
    </r>
    <r>
      <rPr>
        <b/>
        <sz val="12"/>
        <rFont val="Arial"/>
        <family val="2"/>
      </rPr>
      <t>EXP(coefficient value)</t>
    </r>
  </si>
  <si>
    <r>
      <t xml:space="preserve"> the </t>
    </r>
    <r>
      <rPr>
        <b/>
        <sz val="12"/>
        <rFont val="Arial"/>
        <family val="2"/>
      </rPr>
      <t>log of the odds ratio</t>
    </r>
    <r>
      <rPr>
        <sz val="12"/>
        <rFont val="Arial"/>
        <family val="2"/>
      </rPr>
      <t xml:space="preserve"> of an Event </t>
    </r>
    <r>
      <rPr>
        <b/>
        <sz val="12"/>
        <rFont val="Arial"/>
        <family val="2"/>
      </rPr>
      <t xml:space="preserve">increases </t>
    </r>
    <r>
      <rPr>
        <sz val="12"/>
        <rFont val="Arial"/>
        <family val="2"/>
      </rPr>
      <t>by the coefficient value,</t>
    </r>
  </si>
  <si>
    <r>
      <t xml:space="preserve"> the </t>
    </r>
    <r>
      <rPr>
        <b/>
        <sz val="12"/>
        <rFont val="Arial"/>
        <family val="2"/>
      </rPr>
      <t>log of the odds ratio</t>
    </r>
    <r>
      <rPr>
        <sz val="12"/>
        <rFont val="Arial"/>
        <family val="2"/>
      </rPr>
      <t xml:space="preserve"> of an Event </t>
    </r>
    <r>
      <rPr>
        <b/>
        <sz val="12"/>
        <rFont val="Arial"/>
        <family val="2"/>
      </rPr>
      <t xml:space="preserve">decreases </t>
    </r>
    <r>
      <rPr>
        <sz val="12"/>
        <rFont val="Arial"/>
        <family val="2"/>
      </rPr>
      <t>by the coefficient value,</t>
    </r>
  </si>
  <si>
    <t xml:space="preserve">Guide for interpreting variable coefficients for logistic regression </t>
  </si>
  <si>
    <t>See table to right &gt;&gt;&gt;</t>
  </si>
  <si>
    <t xml:space="preserve">X2 </t>
  </si>
  <si>
    <r>
      <t>Odds Ratio = e</t>
    </r>
    <r>
      <rPr>
        <vertAlign val="superscript"/>
        <sz val="12"/>
        <rFont val="Arial"/>
        <family val="2"/>
      </rPr>
      <t xml:space="preserve">ln(OR) </t>
    </r>
    <r>
      <rPr>
        <sz val="12"/>
        <rFont val="Arial"/>
        <family val="2"/>
      </rPr>
      <t>= Odds of an Event / Odds of No Event</t>
    </r>
  </si>
  <si>
    <t>Probability of an Event</t>
  </si>
  <si>
    <t xml:space="preserve"> Odds of an Event / (Odds of an Event + Odds of No Event)</t>
  </si>
  <si>
    <r>
      <t>Probability = 1 / ( 1 + e</t>
    </r>
    <r>
      <rPr>
        <vertAlign val="superscript"/>
        <sz val="12"/>
        <rFont val="Arial"/>
        <family val="2"/>
      </rPr>
      <t>-linear function</t>
    </r>
    <r>
      <rPr>
        <sz val="12"/>
        <rFont val="Arial"/>
        <family val="2"/>
      </rPr>
      <t>)</t>
    </r>
  </si>
  <si>
    <r>
      <t>Probability = e</t>
    </r>
    <r>
      <rPr>
        <vertAlign val="superscript"/>
        <sz val="12"/>
        <rFont val="Arial"/>
        <family val="2"/>
      </rPr>
      <t>linear function</t>
    </r>
    <r>
      <rPr>
        <sz val="12"/>
        <rFont val="Arial"/>
        <family val="2"/>
      </rPr>
      <t xml:space="preserve"> / (e</t>
    </r>
    <r>
      <rPr>
        <vertAlign val="superscript"/>
        <sz val="12"/>
        <rFont val="Arial"/>
        <family val="2"/>
      </rPr>
      <t>linear function</t>
    </r>
    <r>
      <rPr>
        <sz val="12"/>
        <rFont val="Arial"/>
        <family val="2"/>
      </rPr>
      <t>+1)</t>
    </r>
  </si>
  <si>
    <t>or</t>
  </si>
  <si>
    <t>X2 Additive Change =</t>
  </si>
  <si>
    <t>X1 Additive Change =</t>
  </si>
  <si>
    <t>Change from row to row</t>
  </si>
  <si>
    <t>Change from column to column</t>
  </si>
  <si>
    <t>X1 Multiplicative Change =</t>
  </si>
  <si>
    <t>X2 Multiplicative Change =</t>
  </si>
  <si>
    <t>(Cash Flow)/(Total Debt)</t>
  </si>
  <si>
    <t>(Current Assets)/(Current Liabilities)</t>
  </si>
  <si>
    <t>cf_td</t>
  </si>
  <si>
    <t>ni_ta</t>
  </si>
  <si>
    <t>ca_cl</t>
  </si>
  <si>
    <t>ca_ns</t>
  </si>
  <si>
    <t xml:space="preserve">Failed </t>
  </si>
  <si>
    <t>Failed</t>
  </si>
  <si>
    <t>OK</t>
  </si>
  <si>
    <t>X3</t>
  </si>
  <si>
    <t>X4</t>
  </si>
  <si>
    <t>(Cash Flow)/</t>
  </si>
  <si>
    <t>(Net Income)/</t>
  </si>
  <si>
    <t>(Current Assets)/</t>
  </si>
  <si>
    <t>(Total Debt)</t>
  </si>
  <si>
    <t>(Total Assets)</t>
  </si>
  <si>
    <t>(Current Liabilities)</t>
  </si>
  <si>
    <t>(Net Sales)</t>
  </si>
  <si>
    <t xml:space="preserve">Failed =1 </t>
  </si>
  <si>
    <t>Didn't = 0</t>
  </si>
  <si>
    <t>Status</t>
  </si>
  <si>
    <t xml:space="preserve">Company </t>
  </si>
  <si>
    <t>situation</t>
  </si>
  <si>
    <t>2 years later</t>
  </si>
  <si>
    <t>Step 0</t>
  </si>
  <si>
    <t>Step 1</t>
  </si>
  <si>
    <t>Step 2</t>
  </si>
  <si>
    <t>Variables in the Equation</t>
  </si>
  <si>
    <t>B</t>
  </si>
  <si>
    <t>S.E.</t>
  </si>
  <si>
    <t>Wald</t>
  </si>
  <si>
    <t>df</t>
  </si>
  <si>
    <t>Sig.</t>
  </si>
  <si>
    <t>Exp(B)</t>
  </si>
  <si>
    <t>Constant</t>
  </si>
  <si>
    <t>Variables not in the Equation</t>
  </si>
  <si>
    <t>Score</t>
  </si>
  <si>
    <t>Variables</t>
  </si>
  <si>
    <t>Overall Statistics</t>
  </si>
  <si>
    <t>a</t>
  </si>
  <si>
    <t>b</t>
  </si>
  <si>
    <t>EXP(coefficient)</t>
  </si>
  <si>
    <r>
      <t>e</t>
    </r>
    <r>
      <rPr>
        <vertAlign val="superscript"/>
        <sz val="10"/>
        <color indexed="12"/>
        <rFont val="Arial"/>
        <family val="2"/>
      </rPr>
      <t>coefficient</t>
    </r>
  </si>
  <si>
    <t>Actual</t>
  </si>
  <si>
    <t>Company Failed = Event</t>
  </si>
  <si>
    <r>
      <t>e</t>
    </r>
    <r>
      <rPr>
        <b/>
        <vertAlign val="superscript"/>
        <sz val="10"/>
        <color indexed="12"/>
        <rFont val="Arial"/>
        <family val="2"/>
      </rPr>
      <t>coefficient</t>
    </r>
  </si>
  <si>
    <t>Iteration History</t>
  </si>
  <si>
    <t>-2 Log likelihood</t>
  </si>
  <si>
    <t>Coefficients</t>
  </si>
  <si>
    <t>Iteration</t>
  </si>
  <si>
    <t>Constant is included in the model.</t>
  </si>
  <si>
    <t>Initial -2 Log Likelihood: 63.421</t>
  </si>
  <si>
    <t>c</t>
  </si>
  <si>
    <t>Estimation terminated at iteration number 2 because parameter estimates changed by less than .001.</t>
  </si>
  <si>
    <t>46-1=45</t>
  </si>
  <si>
    <t>Intercept &amp; 1 Variable Model does fit data well</t>
  </si>
  <si>
    <t>Intercept &amp; 1 Variable Model</t>
  </si>
  <si>
    <t>Omnibus Tests of Model Coefficients</t>
  </si>
  <si>
    <t>Chi-square</t>
  </si>
  <si>
    <t>Step</t>
  </si>
  <si>
    <t>Block</t>
  </si>
  <si>
    <t>Model</t>
  </si>
  <si>
    <t>SPSS Printout below</t>
  </si>
  <si>
    <t xml:space="preserve"> -2 Log Likelihood: </t>
  </si>
  <si>
    <t>Model Summary</t>
  </si>
  <si>
    <t>Nagelkerke R Square</t>
  </si>
  <si>
    <t>1 Variable Model Test</t>
  </si>
  <si>
    <t>2 Variables Model Test</t>
  </si>
  <si>
    <t>Last Variable Entered Test</t>
  </si>
  <si>
    <t>The last variable makes a contribution</t>
  </si>
  <si>
    <r>
      <t>Like R</t>
    </r>
    <r>
      <rPr>
        <vertAlign val="superscript"/>
        <sz val="10"/>
        <color indexed="14"/>
        <rFont val="Arial"/>
        <family val="2"/>
      </rPr>
      <t>2</t>
    </r>
    <r>
      <rPr>
        <sz val="10"/>
        <color indexed="14"/>
        <rFont val="Arial"/>
        <family val="2"/>
      </rPr>
      <t xml:space="preserve"> bigger means better fit</t>
    </r>
  </si>
  <si>
    <t>MAX of this measure is &lt; 1</t>
  </si>
  <si>
    <t xml:space="preserve">Example, Sharma(1996) page 322 </t>
  </si>
  <si>
    <t>Sample data set on failed companies, Johnson &amp; Wichern (1982), page526</t>
  </si>
  <si>
    <t xml:space="preserve"> </t>
  </si>
  <si>
    <t>Step 1(a)</t>
  </si>
  <si>
    <t>Step 2(b)</t>
  </si>
  <si>
    <t>Variable(s) entered on step 1: ca_cl.</t>
  </si>
  <si>
    <t>Variable(s) entered on step 2: cf_td.</t>
  </si>
  <si>
    <r>
      <t xml:space="preserve">Analyze &gt; Regression &gt; Binary Logistic &gt; </t>
    </r>
    <r>
      <rPr>
        <b/>
        <sz val="10"/>
        <color indexed="14"/>
        <rFont val="Arial"/>
        <family val="2"/>
      </rPr>
      <t>Method:Forward:LR</t>
    </r>
  </si>
  <si>
    <t>Model if Term Removed</t>
  </si>
  <si>
    <t>Variable</t>
  </si>
  <si>
    <t>Model Log Likelihood</t>
  </si>
  <si>
    <t>Change in -2 Log Likelihood</t>
  </si>
  <si>
    <t>Sig. of the Change</t>
  </si>
  <si>
    <r>
      <t xml:space="preserve">Test Statistic = </t>
    </r>
    <r>
      <rPr>
        <b/>
        <sz val="10"/>
        <color indexed="14"/>
        <rFont val="Arial"/>
        <family val="2"/>
      </rPr>
      <t>63.421</t>
    </r>
    <r>
      <rPr>
        <sz val="10"/>
        <rFont val="Arial"/>
      </rPr>
      <t xml:space="preserve"> - </t>
    </r>
    <r>
      <rPr>
        <b/>
        <sz val="10"/>
        <color indexed="52"/>
        <rFont val="Arial"/>
        <family val="2"/>
      </rPr>
      <t>35.344</t>
    </r>
  </si>
  <si>
    <r>
      <t xml:space="preserve">Test Statistic = </t>
    </r>
    <r>
      <rPr>
        <b/>
        <sz val="10"/>
        <color indexed="14"/>
        <rFont val="Arial"/>
        <family val="2"/>
      </rPr>
      <t>63.421</t>
    </r>
    <r>
      <rPr>
        <sz val="10"/>
        <rFont val="Arial"/>
      </rPr>
      <t xml:space="preserve"> - </t>
    </r>
    <r>
      <rPr>
        <b/>
        <sz val="10"/>
        <color indexed="11"/>
        <rFont val="Arial"/>
        <family val="2"/>
      </rPr>
      <t>28.606</t>
    </r>
  </si>
  <si>
    <r>
      <t xml:space="preserve">Test Statistic = </t>
    </r>
    <r>
      <rPr>
        <b/>
        <sz val="10"/>
        <color indexed="52"/>
        <rFont val="Arial"/>
        <family val="2"/>
      </rPr>
      <t>35.344</t>
    </r>
    <r>
      <rPr>
        <sz val="10"/>
        <rFont val="Arial"/>
      </rPr>
      <t xml:space="preserve"> - </t>
    </r>
    <r>
      <rPr>
        <b/>
        <sz val="10"/>
        <color indexed="11"/>
        <rFont val="Arial"/>
        <family val="2"/>
      </rPr>
      <t>28.606</t>
    </r>
  </si>
  <si>
    <t>Iteration History(a,b,c,d,e)</t>
  </si>
  <si>
    <t>SPSS Printout info. below</t>
  </si>
  <si>
    <t>Criteria for selecting the best fitted function to model a phenomenon:</t>
  </si>
  <si>
    <t>1.  Choose a model that explains as much of the total variability of Y as possible</t>
  </si>
  <si>
    <t>2.  Choose a simple model (KISS principle)</t>
  </si>
  <si>
    <t>Smaller number of predictor variables is simpler</t>
  </si>
  <si>
    <t>3.  Only include variables with coefficients that are significantly different from 0.</t>
  </si>
  <si>
    <t>4.  Make sure the model makes sense relative to your understanding of reality</t>
  </si>
  <si>
    <r>
      <t>Bigger R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is better for OLS regression &amp; higher % correctly classified is better for logistic regression.</t>
    </r>
  </si>
  <si>
    <t>Classification Table(a,b)</t>
  </si>
  <si>
    <t>Failed within 2 Years</t>
  </si>
  <si>
    <t>Percentage Correct</t>
  </si>
  <si>
    <t>No</t>
  </si>
  <si>
    <t>Yes</t>
  </si>
  <si>
    <t>Overall Percentage</t>
  </si>
  <si>
    <t>The cut value is .500</t>
  </si>
  <si>
    <t>Classification Table(a)</t>
  </si>
  <si>
    <t>Characteristics for final model</t>
  </si>
  <si>
    <t>18 / 21 =</t>
  </si>
  <si>
    <t>24 / 25 =</t>
  </si>
  <si>
    <t>= Specificity</t>
  </si>
  <si>
    <t>= Sensitivity</t>
  </si>
  <si>
    <t>1 / 19 =</t>
  </si>
  <si>
    <t xml:space="preserve"> 3 / 27 =</t>
  </si>
  <si>
    <t>Copied from SPSS13.0 help except for my note in green.</t>
  </si>
  <si>
    <t>#</t>
  </si>
  <si>
    <t>Whole Model Test</t>
  </si>
  <si>
    <t xml:space="preserve"> -LogLikelihood</t>
  </si>
  <si>
    <t>DF</t>
  </si>
  <si>
    <t>ChiSquare</t>
  </si>
  <si>
    <t>Prob&gt;ChiSq</t>
  </si>
  <si>
    <t>Difference</t>
  </si>
  <si>
    <t>&lt;.0001</t>
  </si>
  <si>
    <t>Full</t>
  </si>
  <si>
    <t>Reduced</t>
  </si>
  <si>
    <t>Misclassification Rate</t>
  </si>
  <si>
    <t>Lack Of Fit</t>
  </si>
  <si>
    <t>Source</t>
  </si>
  <si>
    <t>Saturated</t>
  </si>
  <si>
    <t>Fitted</t>
  </si>
  <si>
    <t>Parameter Estimates</t>
  </si>
  <si>
    <t>Term</t>
  </si>
  <si>
    <t>Estimate</t>
  </si>
  <si>
    <t>Std Error</t>
  </si>
  <si>
    <t>For log odds of Failed/OK</t>
  </si>
  <si>
    <t>JMP</t>
  </si>
  <si>
    <t>95% C.I.for EXP(B)</t>
  </si>
  <si>
    <t>Lower</t>
  </si>
  <si>
    <t>Upper</t>
  </si>
  <si>
    <t>Step 1a</t>
  </si>
  <si>
    <t>SPSS</t>
  </si>
  <si>
    <t>Dependent Variable Encoding</t>
  </si>
  <si>
    <t>Original Value</t>
  </si>
  <si>
    <t>Internal Value</t>
  </si>
  <si>
    <t>Unit Odds Ratios</t>
  </si>
  <si>
    <t>Per unit change in regressor</t>
  </si>
  <si>
    <t>Lower 95%</t>
  </si>
  <si>
    <t>Upper 95%</t>
  </si>
  <si>
    <t>Reciprocal</t>
  </si>
  <si>
    <t xml:space="preserve">used </t>
  </si>
  <si>
    <t>0 = OK</t>
  </si>
  <si>
    <t>1 = Failed</t>
  </si>
  <si>
    <t>X1-cf_td</t>
  </si>
  <si>
    <t>X2-ni_ta</t>
  </si>
  <si>
    <t>X3-ca_cl</t>
  </si>
  <si>
    <t>X4-ca_ns</t>
  </si>
  <si>
    <t>For this Output Event = OK  &amp; Ratio is OK/Failed</t>
  </si>
  <si>
    <t>For this Output Event = Failed  &amp; Ratio is Failed/OK</t>
  </si>
  <si>
    <t>JMP Whole Model with all 4 Coefficients</t>
  </si>
  <si>
    <t>SPSS Whole Model</t>
  </si>
  <si>
    <t>X1_cf_td</t>
  </si>
  <si>
    <t>X2_ni_ta</t>
  </si>
  <si>
    <t>X3_ca_cl</t>
  </si>
  <si>
    <t>X4_ca_ns</t>
  </si>
  <si>
    <t>Logistic Fit of Status By X1-cf_td</t>
  </si>
  <si>
    <t>Logistic Fit of Status By X2-ni_ta</t>
  </si>
  <si>
    <t>Logistic Fit of Status By X3-ca_cl</t>
  </si>
  <si>
    <t>Logistic Fit of Status By X4-ca_ns</t>
  </si>
  <si>
    <t>SPSS for All 4 Variables</t>
  </si>
  <si>
    <t xml:space="preserve">% Misclassified = </t>
  </si>
  <si>
    <t>Intercept &amp; 2 Variables Model</t>
  </si>
  <si>
    <t>JMP Output</t>
  </si>
  <si>
    <t>Intercept &amp; 2 Variable Model does fit data well</t>
  </si>
  <si>
    <r>
      <t>Do NOT Reject 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at .10 level</t>
    </r>
  </si>
  <si>
    <t>X3-ca_cl only in model</t>
  </si>
  <si>
    <t>X3-ca_cl &amp; X1-cf_td in model</t>
  </si>
  <si>
    <t>Difference in (-2 LL values) =</t>
  </si>
  <si>
    <t>df =</t>
  </si>
  <si>
    <r>
      <t xml:space="preserve">Analyze &gt; Regression &gt; Binary Logistic &gt; Options &gt; </t>
    </r>
    <r>
      <rPr>
        <b/>
        <sz val="12"/>
        <color indexed="14"/>
        <rFont val="Arial"/>
        <family val="2"/>
      </rPr>
      <t>Iteration history</t>
    </r>
  </si>
  <si>
    <r>
      <t>Coefficient &gt; 0</t>
    </r>
    <r>
      <rPr>
        <sz val="12"/>
        <color indexed="10"/>
        <rFont val="Arial"/>
        <family val="2"/>
      </rPr>
      <t xml:space="preserve"> implies</t>
    </r>
    <r>
      <rPr>
        <sz val="12"/>
        <rFont val="Arial"/>
        <family val="2"/>
      </rPr>
      <t xml:space="preserve"> that as the value of the </t>
    </r>
    <r>
      <rPr>
        <b/>
        <sz val="12"/>
        <rFont val="Arial"/>
        <family val="2"/>
      </rPr>
      <t>variable increases</t>
    </r>
  </si>
  <si>
    <r>
      <t>[multiplicative change in odds ratio is &gt; 1]</t>
    </r>
    <r>
      <rPr>
        <sz val="12"/>
        <color indexed="10"/>
        <rFont val="Arial"/>
        <family val="2"/>
      </rPr>
      <t xml:space="preserve"> implies</t>
    </r>
    <r>
      <rPr>
        <sz val="12"/>
        <rFont val="Arial"/>
        <family val="2"/>
      </rPr>
      <t xml:space="preserve"> [</t>
    </r>
    <r>
      <rPr>
        <b/>
        <sz val="14"/>
        <color indexed="12"/>
        <rFont val="Times New Roman"/>
        <family val="1"/>
      </rPr>
      <t>probability</t>
    </r>
    <r>
      <rPr>
        <sz val="14"/>
        <color indexed="12"/>
        <rFont val="Times New Roman"/>
        <family val="1"/>
      </rPr>
      <t xml:space="preserve"> of an Event </t>
    </r>
    <r>
      <rPr>
        <b/>
        <sz val="14"/>
        <color indexed="12"/>
        <rFont val="Times New Roman"/>
        <family val="1"/>
      </rPr>
      <t>increases]</t>
    </r>
  </si>
  <si>
    <r>
      <t>Coefficient &lt; 0</t>
    </r>
    <r>
      <rPr>
        <sz val="12"/>
        <color indexed="10"/>
        <rFont val="Arial"/>
        <family val="2"/>
      </rPr>
      <t xml:space="preserve"> implies</t>
    </r>
    <r>
      <rPr>
        <sz val="12"/>
        <rFont val="Arial"/>
        <family val="2"/>
      </rPr>
      <t xml:space="preserve"> that as the value of the </t>
    </r>
    <r>
      <rPr>
        <b/>
        <sz val="12"/>
        <rFont val="Arial"/>
        <family val="2"/>
      </rPr>
      <t>variable increases</t>
    </r>
  </si>
  <si>
    <r>
      <t>[multiplicative change in odds ratio is &lt; 1]</t>
    </r>
    <r>
      <rPr>
        <sz val="12"/>
        <color indexed="10"/>
        <rFont val="Arial"/>
        <family val="2"/>
      </rPr>
      <t xml:space="preserve"> implies</t>
    </r>
    <r>
      <rPr>
        <sz val="12"/>
        <rFont val="Arial"/>
        <family val="2"/>
      </rPr>
      <t xml:space="preserve"> [</t>
    </r>
    <r>
      <rPr>
        <b/>
        <sz val="14"/>
        <color indexed="12"/>
        <rFont val="Times New Roman"/>
        <family val="1"/>
      </rPr>
      <t>probability</t>
    </r>
    <r>
      <rPr>
        <sz val="14"/>
        <color indexed="12"/>
        <rFont val="Times New Roman"/>
        <family val="1"/>
      </rPr>
      <t xml:space="preserve"> of an Event </t>
    </r>
    <r>
      <rPr>
        <b/>
        <sz val="14"/>
        <color indexed="12"/>
        <rFont val="Times New Roman"/>
        <family val="1"/>
      </rPr>
      <t>decreases]</t>
    </r>
  </si>
  <si>
    <r>
      <t>Log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>(Odds Ratio) = ln(OR) =</t>
    </r>
    <r>
      <rPr>
        <b/>
        <sz val="12"/>
        <rFont val="Arial"/>
        <family val="2"/>
      </rPr>
      <t xml:space="preserve"> 10</t>
    </r>
    <r>
      <rPr>
        <b/>
        <sz val="12"/>
        <color indexed="14"/>
        <rFont val="Arial"/>
        <family val="2"/>
      </rPr>
      <t xml:space="preserve"> -2</t>
    </r>
    <r>
      <rPr>
        <sz val="12"/>
        <rFont val="Arial"/>
        <family val="2"/>
      </rPr>
      <t>X1 +</t>
    </r>
    <r>
      <rPr>
        <b/>
        <sz val="12"/>
        <color indexed="49"/>
        <rFont val="Arial"/>
        <family val="2"/>
      </rPr>
      <t>3</t>
    </r>
    <r>
      <rPr>
        <sz val="12"/>
        <rFont val="Arial"/>
        <family val="2"/>
      </rPr>
      <t>X2</t>
    </r>
  </si>
  <si>
    <r>
      <t>= e</t>
    </r>
    <r>
      <rPr>
        <vertAlign val="superscript"/>
        <sz val="12"/>
        <rFont val="Arial"/>
        <family val="2"/>
      </rPr>
      <t>-2</t>
    </r>
    <r>
      <rPr>
        <sz val="12"/>
        <rFont val="Arial"/>
        <family val="2"/>
      </rPr>
      <t xml:space="preserve"> = EXP(-2)</t>
    </r>
  </si>
  <si>
    <r>
      <t>= e</t>
    </r>
    <r>
      <rPr>
        <vertAlign val="superscript"/>
        <sz val="12"/>
        <rFont val="Arial"/>
        <family val="2"/>
      </rPr>
      <t>-3</t>
    </r>
    <r>
      <rPr>
        <sz val="12"/>
        <rFont val="Arial"/>
        <family val="2"/>
      </rPr>
      <t xml:space="preserve"> = EXP(-3)</t>
    </r>
  </si>
  <si>
    <t>RSquare (U)</t>
  </si>
  <si>
    <t>AICc</t>
  </si>
  <si>
    <t>BIC</t>
  </si>
  <si>
    <t>Observations (or Sum Wgts)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</si>
</sst>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0.0%"/>
    <numFmt numFmtId="166" formatCode="####.000"/>
    <numFmt numFmtId="167" formatCode="###0"/>
    <numFmt numFmtId="171" formatCode="0.0000"/>
    <numFmt numFmtId="172" formatCode="####.0"/>
  </numFmts>
  <fonts count="5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48"/>
      <name val="Arial"/>
      <family val="2"/>
    </font>
    <font>
      <b/>
      <sz val="12"/>
      <color indexed="12"/>
      <name val="Arial"/>
      <family val="2"/>
    </font>
    <font>
      <vertAlign val="subscript"/>
      <sz val="10"/>
      <name val="Arial"/>
      <family val="2"/>
    </font>
    <font>
      <sz val="12"/>
      <color indexed="12"/>
      <name val="Arial"/>
      <family val="2"/>
    </font>
    <font>
      <sz val="4"/>
      <name val="Arial"/>
      <family val="2"/>
    </font>
    <font>
      <sz val="6"/>
      <name val="Arial"/>
      <family val="2"/>
    </font>
    <font>
      <b/>
      <sz val="12"/>
      <color indexed="17"/>
      <name val="Arial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b/>
      <sz val="12"/>
      <color indexed="49"/>
      <name val="Arial"/>
      <family val="2"/>
    </font>
    <font>
      <sz val="12"/>
      <color indexed="49"/>
      <name val="Arial"/>
      <family val="2"/>
    </font>
    <font>
      <vertAlign val="superscript"/>
      <sz val="12"/>
      <name val="Arial"/>
      <family val="2"/>
    </font>
    <font>
      <sz val="10"/>
      <color indexed="12"/>
      <name val="Arial"/>
      <family val="2"/>
    </font>
    <font>
      <vertAlign val="superscript"/>
      <sz val="10"/>
      <color indexed="12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color indexed="12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vertAlign val="superscript"/>
      <sz val="10"/>
      <color indexed="14"/>
      <name val="Arial"/>
      <family val="2"/>
    </font>
    <font>
      <b/>
      <sz val="10"/>
      <color indexed="6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8"/>
      <color indexed="81"/>
      <name val="Tahoma"/>
      <family val="2"/>
    </font>
    <font>
      <b/>
      <sz val="12"/>
      <color indexed="81"/>
      <name val="Times New Roman"/>
      <family val="1"/>
    </font>
    <font>
      <b/>
      <vertAlign val="superscript"/>
      <sz val="12"/>
      <color indexed="81"/>
      <name val="Times New Roman"/>
      <family val="1"/>
    </font>
    <font>
      <b/>
      <sz val="14"/>
      <color indexed="12"/>
      <name val="Times New Roman"/>
      <family val="1"/>
    </font>
    <font>
      <sz val="14"/>
      <color indexed="12"/>
      <name val="Times New Roman"/>
      <family val="1"/>
    </font>
    <font>
      <b/>
      <sz val="10"/>
      <color indexed="52"/>
      <name val="Arial"/>
      <family val="2"/>
    </font>
    <font>
      <b/>
      <sz val="10"/>
      <color indexed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61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color indexed="10"/>
      <name val="Arial"/>
      <family val="2"/>
    </font>
    <font>
      <vertAlign val="subscript"/>
      <sz val="12"/>
      <name val="Arial"/>
      <family val="2"/>
    </font>
    <font>
      <b/>
      <sz val="12"/>
      <color indexed="49"/>
      <name val="Arial"/>
      <family val="2"/>
    </font>
    <font>
      <b/>
      <sz val="12"/>
      <color indexed="14"/>
      <name val="Arial"/>
      <family val="2"/>
    </font>
    <font>
      <sz val="10"/>
      <color theme="9" tint="-0.499984740745262"/>
      <name val="Arial"/>
      <family val="2"/>
    </font>
    <font>
      <sz val="9"/>
      <color theme="9" tint="-0.499984740745262"/>
      <name val="Arial"/>
      <family val="2"/>
    </font>
    <font>
      <b/>
      <sz val="10"/>
      <color theme="9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3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1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2" borderId="0" xfId="0" applyFont="1" applyFill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/>
    <xf numFmtId="0" fontId="27" fillId="0" borderId="0" xfId="0" applyFont="1"/>
    <xf numFmtId="0" fontId="33" fillId="0" borderId="0" xfId="0" applyFont="1"/>
    <xf numFmtId="0" fontId="0" fillId="0" borderId="0" xfId="0" applyAlignment="1">
      <alignment horizontal="center" wrapText="1"/>
    </xf>
    <xf numFmtId="0" fontId="0" fillId="4" borderId="0" xfId="0" applyFill="1"/>
    <xf numFmtId="0" fontId="0" fillId="5" borderId="0" xfId="0" applyFill="1" applyAlignment="1">
      <alignment horizontal="center"/>
    </xf>
    <xf numFmtId="0" fontId="25" fillId="6" borderId="0" xfId="0" applyFont="1" applyFill="1"/>
    <xf numFmtId="0" fontId="0" fillId="6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1" fillId="0" borderId="6" xfId="0" applyFont="1" applyBorder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5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4" borderId="0" xfId="0" applyFill="1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/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9" xfId="0" applyBorder="1"/>
    <xf numFmtId="0" fontId="0" fillId="0" borderId="1" xfId="0" applyBorder="1"/>
    <xf numFmtId="0" fontId="41" fillId="0" borderId="8" xfId="0" applyFont="1" applyBorder="1"/>
    <xf numFmtId="0" fontId="41" fillId="0" borderId="10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0" fillId="0" borderId="2" xfId="0" applyBorder="1"/>
    <xf numFmtId="0" fontId="42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0" xfId="0" quotePrefix="1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7" fillId="3" borderId="0" xfId="0" applyFont="1" applyFill="1" applyAlignment="1">
      <alignment horizontal="center"/>
    </xf>
    <xf numFmtId="0" fontId="24" fillId="0" borderId="0" xfId="0" applyFont="1"/>
    <xf numFmtId="0" fontId="24" fillId="0" borderId="0" xfId="2"/>
    <xf numFmtId="0" fontId="44" fillId="0" borderId="18" xfId="2" applyFont="1" applyBorder="1" applyAlignment="1">
      <alignment horizontal="left" vertical="top" wrapText="1"/>
    </xf>
    <xf numFmtId="166" fontId="44" fillId="0" borderId="19" xfId="2" applyNumberFormat="1" applyFont="1" applyBorder="1" applyAlignment="1">
      <alignment horizontal="right" vertical="top"/>
    </xf>
    <xf numFmtId="167" fontId="44" fillId="0" borderId="19" xfId="2" applyNumberFormat="1" applyFont="1" applyBorder="1" applyAlignment="1">
      <alignment horizontal="right" vertical="top"/>
    </xf>
    <xf numFmtId="0" fontId="44" fillId="0" borderId="20" xfId="2" applyFont="1" applyBorder="1" applyAlignment="1">
      <alignment horizontal="left" vertical="top" wrapText="1"/>
    </xf>
    <xf numFmtId="166" fontId="44" fillId="0" borderId="21" xfId="2" applyNumberFormat="1" applyFont="1" applyBorder="1" applyAlignment="1">
      <alignment horizontal="right" vertical="top"/>
    </xf>
    <xf numFmtId="167" fontId="44" fillId="0" borderId="21" xfId="2" applyNumberFormat="1" applyFont="1" applyBorder="1" applyAlignment="1">
      <alignment horizontal="right" vertical="top"/>
    </xf>
    <xf numFmtId="0" fontId="44" fillId="0" borderId="22" xfId="2" applyFont="1" applyBorder="1" applyAlignment="1">
      <alignment horizontal="left" vertical="top" wrapText="1"/>
    </xf>
    <xf numFmtId="166" fontId="44" fillId="0" borderId="23" xfId="2" applyNumberFormat="1" applyFont="1" applyBorder="1" applyAlignment="1">
      <alignment horizontal="right" vertical="top"/>
    </xf>
    <xf numFmtId="166" fontId="44" fillId="0" borderId="24" xfId="2" applyNumberFormat="1" applyFont="1" applyBorder="1" applyAlignment="1">
      <alignment horizontal="right" vertical="top"/>
    </xf>
    <xf numFmtId="167" fontId="44" fillId="0" borderId="24" xfId="2" applyNumberFormat="1" applyFont="1" applyBorder="1" applyAlignment="1">
      <alignment horizontal="right" vertical="top"/>
    </xf>
    <xf numFmtId="166" fontId="44" fillId="9" borderId="25" xfId="2" applyNumberFormat="1" applyFont="1" applyFill="1" applyBorder="1" applyAlignment="1">
      <alignment horizontal="right" vertical="top"/>
    </xf>
    <xf numFmtId="166" fontId="44" fillId="9" borderId="26" xfId="2" applyNumberFormat="1" applyFont="1" applyFill="1" applyBorder="1" applyAlignment="1">
      <alignment horizontal="right" vertical="top"/>
    </xf>
    <xf numFmtId="0" fontId="24" fillId="0" borderId="0" xfId="1"/>
    <xf numFmtId="0" fontId="44" fillId="0" borderId="27" xfId="1" applyFont="1" applyBorder="1" applyAlignment="1">
      <alignment horizontal="center" wrapText="1"/>
    </xf>
    <xf numFmtId="0" fontId="44" fillId="0" borderId="28" xfId="1" applyFont="1" applyBorder="1" applyAlignment="1">
      <alignment horizontal="center" vertical="top" wrapText="1"/>
    </xf>
    <xf numFmtId="167" fontId="44" fillId="0" borderId="28" xfId="1" applyNumberFormat="1" applyFont="1" applyBorder="1" applyAlignment="1">
      <alignment horizontal="center" vertical="top"/>
    </xf>
    <xf numFmtId="0" fontId="44" fillId="0" borderId="29" xfId="1" applyFont="1" applyBorder="1" applyAlignment="1">
      <alignment horizontal="center" vertical="top" wrapText="1"/>
    </xf>
    <xf numFmtId="167" fontId="44" fillId="0" borderId="29" xfId="1" applyNumberFormat="1" applyFont="1" applyBorder="1" applyAlignment="1">
      <alignment horizontal="center" vertical="top"/>
    </xf>
    <xf numFmtId="11" fontId="0" fillId="0" borderId="0" xfId="0" applyNumberFormat="1"/>
    <xf numFmtId="0" fontId="44" fillId="0" borderId="18" xfId="1" applyFont="1" applyBorder="1" applyAlignment="1">
      <alignment horizontal="left" vertical="top" wrapText="1"/>
    </xf>
    <xf numFmtId="166" fontId="44" fillId="0" borderId="19" xfId="1" applyNumberFormat="1" applyFont="1" applyBorder="1" applyAlignment="1">
      <alignment horizontal="right" vertical="top"/>
    </xf>
    <xf numFmtId="167" fontId="44" fillId="0" borderId="19" xfId="1" applyNumberFormat="1" applyFont="1" applyBorder="1" applyAlignment="1">
      <alignment horizontal="right" vertical="top"/>
    </xf>
    <xf numFmtId="0" fontId="44" fillId="0" borderId="20" xfId="1" applyFont="1" applyBorder="1" applyAlignment="1">
      <alignment horizontal="left" vertical="top" wrapText="1"/>
    </xf>
    <xf numFmtId="166" fontId="44" fillId="0" borderId="21" xfId="1" applyNumberFormat="1" applyFont="1" applyBorder="1" applyAlignment="1">
      <alignment horizontal="right" vertical="top"/>
    </xf>
    <xf numFmtId="167" fontId="44" fillId="0" borderId="21" xfId="1" applyNumberFormat="1" applyFont="1" applyBorder="1" applyAlignment="1">
      <alignment horizontal="right" vertical="top"/>
    </xf>
    <xf numFmtId="0" fontId="44" fillId="0" borderId="22" xfId="1" applyFont="1" applyBorder="1" applyAlignment="1">
      <alignment horizontal="left" vertical="top" wrapText="1"/>
    </xf>
    <xf numFmtId="166" fontId="44" fillId="0" borderId="23" xfId="1" applyNumberFormat="1" applyFont="1" applyBorder="1" applyAlignment="1">
      <alignment horizontal="right" vertical="top"/>
    </xf>
    <xf numFmtId="166" fontId="44" fillId="0" borderId="24" xfId="1" applyNumberFormat="1" applyFont="1" applyBorder="1" applyAlignment="1">
      <alignment horizontal="right" vertical="top"/>
    </xf>
    <xf numFmtId="167" fontId="44" fillId="0" borderId="24" xfId="1" applyNumberFormat="1" applyFont="1" applyBorder="1" applyAlignment="1">
      <alignment horizontal="right" vertical="top"/>
    </xf>
    <xf numFmtId="0" fontId="24" fillId="0" borderId="24" xfId="1" applyBorder="1" applyAlignment="1">
      <alignment horizontal="center" vertical="center"/>
    </xf>
    <xf numFmtId="0" fontId="24" fillId="0" borderId="30" xfId="1" applyBorder="1" applyAlignment="1">
      <alignment horizontal="center" vertical="center"/>
    </xf>
    <xf numFmtId="166" fontId="44" fillId="9" borderId="25" xfId="1" applyNumberFormat="1" applyFont="1" applyFill="1" applyBorder="1" applyAlignment="1">
      <alignment horizontal="right" vertical="top"/>
    </xf>
    <xf numFmtId="166" fontId="44" fillId="9" borderId="26" xfId="1" applyNumberFormat="1" applyFont="1" applyFill="1" applyBorder="1" applyAlignment="1">
      <alignment horizontal="right" vertical="top"/>
    </xf>
    <xf numFmtId="0" fontId="50" fillId="0" borderId="0" xfId="0" applyFont="1"/>
    <xf numFmtId="0" fontId="50" fillId="0" borderId="0" xfId="0" applyFont="1" applyAlignment="1">
      <alignment horizontal="center"/>
    </xf>
    <xf numFmtId="0" fontId="51" fillId="0" borderId="0" xfId="2" applyFont="1" applyBorder="1" applyAlignment="1">
      <alignment horizontal="center" vertical="top" wrapText="1"/>
    </xf>
    <xf numFmtId="0" fontId="50" fillId="9" borderId="0" xfId="0" applyFont="1" applyFill="1"/>
    <xf numFmtId="0" fontId="50" fillId="10" borderId="0" xfId="0" applyFont="1" applyFill="1"/>
    <xf numFmtId="0" fontId="24" fillId="0" borderId="31" xfId="0" applyFont="1" applyBorder="1"/>
    <xf numFmtId="0" fontId="24" fillId="0" borderId="32" xfId="0" applyFont="1" applyBorder="1"/>
    <xf numFmtId="0" fontId="24" fillId="0" borderId="33" xfId="0" applyFont="1" applyBorder="1"/>
    <xf numFmtId="171" fontId="44" fillId="10" borderId="19" xfId="2" applyNumberFormat="1" applyFont="1" applyFill="1" applyBorder="1" applyAlignment="1">
      <alignment horizontal="center" vertical="top"/>
    </xf>
    <xf numFmtId="171" fontId="44" fillId="10" borderId="21" xfId="2" applyNumberFormat="1" applyFont="1" applyFill="1" applyBorder="1" applyAlignment="1">
      <alignment horizontal="center" vertical="top"/>
    </xf>
    <xf numFmtId="171" fontId="44" fillId="0" borderId="24" xfId="2" applyNumberFormat="1" applyFont="1" applyBorder="1" applyAlignment="1">
      <alignment horizontal="center" vertical="top"/>
    </xf>
    <xf numFmtId="171" fontId="44" fillId="10" borderId="19" xfId="1" applyNumberFormat="1" applyFont="1" applyFill="1" applyBorder="1" applyAlignment="1">
      <alignment horizontal="center" vertical="top"/>
    </xf>
    <xf numFmtId="171" fontId="44" fillId="10" borderId="21" xfId="1" applyNumberFormat="1" applyFont="1" applyFill="1" applyBorder="1" applyAlignment="1">
      <alignment horizontal="center" vertical="top"/>
    </xf>
    <xf numFmtId="171" fontId="44" fillId="0" borderId="24" xfId="1" applyNumberFormat="1" applyFont="1" applyFill="1" applyBorder="1" applyAlignment="1">
      <alignment horizontal="center" vertical="top"/>
    </xf>
    <xf numFmtId="0" fontId="24" fillId="0" borderId="0" xfId="1" applyAlignment="1">
      <alignment horizontal="center"/>
    </xf>
    <xf numFmtId="0" fontId="44" fillId="11" borderId="34" xfId="2" applyFont="1" applyFill="1" applyBorder="1" applyAlignment="1">
      <alignment horizontal="center" wrapText="1"/>
    </xf>
    <xf numFmtId="0" fontId="44" fillId="11" borderId="35" xfId="2" applyFont="1" applyFill="1" applyBorder="1" applyAlignment="1">
      <alignment horizontal="center" wrapText="1"/>
    </xf>
    <xf numFmtId="166" fontId="44" fillId="11" borderId="19" xfId="2" applyNumberFormat="1" applyFont="1" applyFill="1" applyBorder="1" applyAlignment="1">
      <alignment horizontal="right" vertical="top"/>
    </xf>
    <xf numFmtId="166" fontId="44" fillId="11" borderId="36" xfId="2" applyNumberFormat="1" applyFont="1" applyFill="1" applyBorder="1" applyAlignment="1">
      <alignment horizontal="center" vertical="top"/>
    </xf>
    <xf numFmtId="166" fontId="44" fillId="11" borderId="21" xfId="2" applyNumberFormat="1" applyFont="1" applyFill="1" applyBorder="1" applyAlignment="1">
      <alignment horizontal="right" vertical="top"/>
    </xf>
    <xf numFmtId="166" fontId="44" fillId="11" borderId="37" xfId="2" applyNumberFormat="1" applyFont="1" applyFill="1" applyBorder="1" applyAlignment="1">
      <alignment horizontal="center" vertical="top"/>
    </xf>
    <xf numFmtId="0" fontId="24" fillId="11" borderId="24" xfId="2" applyFill="1" applyBorder="1" applyAlignment="1">
      <alignment horizontal="center" vertical="center"/>
    </xf>
    <xf numFmtId="0" fontId="24" fillId="11" borderId="30" xfId="2" applyFill="1" applyBorder="1" applyAlignment="1">
      <alignment horizontal="center" vertical="center"/>
    </xf>
    <xf numFmtId="0" fontId="44" fillId="11" borderId="34" xfId="1" applyFont="1" applyFill="1" applyBorder="1" applyAlignment="1">
      <alignment horizontal="center" wrapText="1"/>
    </xf>
    <xf numFmtId="0" fontId="44" fillId="11" borderId="35" xfId="1" applyFont="1" applyFill="1" applyBorder="1" applyAlignment="1">
      <alignment horizontal="center" wrapText="1"/>
    </xf>
    <xf numFmtId="166" fontId="44" fillId="11" borderId="19" xfId="1" applyNumberFormat="1" applyFont="1" applyFill="1" applyBorder="1" applyAlignment="1">
      <alignment horizontal="right" vertical="top"/>
    </xf>
    <xf numFmtId="166" fontId="44" fillId="11" borderId="36" xfId="1" applyNumberFormat="1" applyFont="1" applyFill="1" applyBorder="1" applyAlignment="1">
      <alignment horizontal="center" vertical="top"/>
    </xf>
    <xf numFmtId="166" fontId="44" fillId="11" borderId="21" xfId="1" applyNumberFormat="1" applyFont="1" applyFill="1" applyBorder="1" applyAlignment="1">
      <alignment horizontal="right" vertical="top"/>
    </xf>
    <xf numFmtId="166" fontId="44" fillId="11" borderId="37" xfId="1" applyNumberFormat="1" applyFont="1" applyFill="1" applyBorder="1" applyAlignment="1">
      <alignment horizontal="center" vertical="top"/>
    </xf>
    <xf numFmtId="0" fontId="50" fillId="11" borderId="0" xfId="0" applyFont="1" applyFill="1"/>
    <xf numFmtId="0" fontId="50" fillId="11" borderId="0" xfId="0" applyFont="1" applyFill="1" applyAlignment="1">
      <alignment horizontal="center"/>
    </xf>
    <xf numFmtId="11" fontId="50" fillId="11" borderId="0" xfId="0" applyNumberFormat="1" applyFont="1" applyFill="1" applyAlignment="1">
      <alignment horizontal="center"/>
    </xf>
    <xf numFmtId="0" fontId="24" fillId="0" borderId="0" xfId="1" applyNumberFormat="1"/>
    <xf numFmtId="0" fontId="52" fillId="0" borderId="0" xfId="0" applyFon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45" fillId="0" borderId="38" xfId="3" applyFont="1" applyBorder="1" applyAlignment="1">
      <alignment horizontal="center" wrapText="1"/>
    </xf>
    <xf numFmtId="0" fontId="45" fillId="0" borderId="39" xfId="3" applyFont="1" applyBorder="1" applyAlignment="1">
      <alignment horizontal="center" wrapText="1"/>
    </xf>
    <xf numFmtId="0" fontId="45" fillId="0" borderId="40" xfId="3" applyFont="1" applyBorder="1" applyAlignment="1">
      <alignment horizontal="center" wrapText="1"/>
    </xf>
    <xf numFmtId="0" fontId="45" fillId="0" borderId="18" xfId="3" applyFont="1" applyBorder="1" applyAlignment="1">
      <alignment horizontal="left" vertical="top" wrapText="1"/>
    </xf>
    <xf numFmtId="166" fontId="45" fillId="0" borderId="25" xfId="3" applyNumberFormat="1" applyFont="1" applyBorder="1" applyAlignment="1">
      <alignment horizontal="center" vertical="top"/>
    </xf>
    <xf numFmtId="167" fontId="45" fillId="0" borderId="19" xfId="3" applyNumberFormat="1" applyFont="1" applyBorder="1" applyAlignment="1">
      <alignment horizontal="center" vertical="top"/>
    </xf>
    <xf numFmtId="166" fontId="45" fillId="0" borderId="36" xfId="3" applyNumberFormat="1" applyFont="1" applyBorder="1" applyAlignment="1">
      <alignment horizontal="center" vertical="top"/>
    </xf>
    <xf numFmtId="0" fontId="45" fillId="0" borderId="20" xfId="3" applyFont="1" applyBorder="1" applyAlignment="1">
      <alignment horizontal="left" vertical="top" wrapText="1"/>
    </xf>
    <xf numFmtId="166" fontId="45" fillId="0" borderId="26" xfId="3" applyNumberFormat="1" applyFont="1" applyBorder="1" applyAlignment="1">
      <alignment horizontal="center" vertical="top"/>
    </xf>
    <xf numFmtId="167" fontId="45" fillId="0" borderId="21" xfId="3" applyNumberFormat="1" applyFont="1" applyBorder="1" applyAlignment="1">
      <alignment horizontal="center" vertical="top"/>
    </xf>
    <xf numFmtId="166" fontId="45" fillId="0" borderId="37" xfId="3" applyNumberFormat="1" applyFont="1" applyBorder="1" applyAlignment="1">
      <alignment horizontal="center" vertical="top"/>
    </xf>
    <xf numFmtId="0" fontId="45" fillId="0" borderId="22" xfId="3" applyFont="1" applyBorder="1" applyAlignment="1">
      <alignment horizontal="left" vertical="top" wrapText="1"/>
    </xf>
    <xf numFmtId="166" fontId="45" fillId="0" borderId="23" xfId="3" applyNumberFormat="1" applyFont="1" applyBorder="1" applyAlignment="1">
      <alignment horizontal="center" vertical="top"/>
    </xf>
    <xf numFmtId="167" fontId="45" fillId="0" borderId="24" xfId="3" applyNumberFormat="1" applyFont="1" applyBorder="1" applyAlignment="1">
      <alignment horizontal="center" vertical="top"/>
    </xf>
    <xf numFmtId="166" fontId="45" fillId="0" borderId="30" xfId="3" applyNumberFormat="1" applyFont="1" applyBorder="1" applyAlignment="1">
      <alignment horizontal="center" vertical="top"/>
    </xf>
    <xf numFmtId="0" fontId="24" fillId="0" borderId="0" xfId="4"/>
    <xf numFmtId="0" fontId="44" fillId="0" borderId="38" xfId="4" applyFont="1" applyBorder="1" applyAlignment="1">
      <alignment horizontal="center" wrapText="1"/>
    </xf>
    <xf numFmtId="0" fontId="44" fillId="0" borderId="39" xfId="4" applyFont="1" applyBorder="1" applyAlignment="1">
      <alignment horizontal="center" wrapText="1"/>
    </xf>
    <xf numFmtId="0" fontId="44" fillId="0" borderId="40" xfId="4" applyFont="1" applyBorder="1" applyAlignment="1">
      <alignment horizontal="center" wrapText="1"/>
    </xf>
    <xf numFmtId="0" fontId="44" fillId="0" borderId="18" xfId="4" applyFont="1" applyBorder="1" applyAlignment="1">
      <alignment horizontal="left" vertical="top" wrapText="1"/>
    </xf>
    <xf numFmtId="166" fontId="44" fillId="0" borderId="25" xfId="4" applyNumberFormat="1" applyFont="1" applyBorder="1" applyAlignment="1">
      <alignment horizontal="right" vertical="top"/>
    </xf>
    <xf numFmtId="167" fontId="44" fillId="0" borderId="19" xfId="4" applyNumberFormat="1" applyFont="1" applyBorder="1" applyAlignment="1">
      <alignment horizontal="right" vertical="top"/>
    </xf>
    <xf numFmtId="166" fontId="44" fillId="0" borderId="36" xfId="4" applyNumberFormat="1" applyFont="1" applyBorder="1" applyAlignment="1">
      <alignment horizontal="right" vertical="top"/>
    </xf>
    <xf numFmtId="0" fontId="44" fillId="0" borderId="20" xfId="4" applyFont="1" applyBorder="1" applyAlignment="1">
      <alignment horizontal="left" vertical="top" wrapText="1"/>
    </xf>
    <xf numFmtId="166" fontId="44" fillId="0" borderId="26" xfId="4" applyNumberFormat="1" applyFont="1" applyBorder="1" applyAlignment="1">
      <alignment horizontal="right" vertical="top"/>
    </xf>
    <xf numFmtId="167" fontId="44" fillId="0" borderId="21" xfId="4" applyNumberFormat="1" applyFont="1" applyBorder="1" applyAlignment="1">
      <alignment horizontal="right" vertical="top"/>
    </xf>
    <xf numFmtId="166" fontId="44" fillId="0" borderId="37" xfId="4" applyNumberFormat="1" applyFont="1" applyBorder="1" applyAlignment="1">
      <alignment horizontal="right" vertical="top"/>
    </xf>
    <xf numFmtId="0" fontId="44" fillId="0" borderId="22" xfId="4" applyFont="1" applyBorder="1" applyAlignment="1">
      <alignment horizontal="left" vertical="top" wrapText="1"/>
    </xf>
    <xf numFmtId="166" fontId="44" fillId="0" borderId="23" xfId="4" applyNumberFormat="1" applyFont="1" applyBorder="1" applyAlignment="1">
      <alignment horizontal="right" vertical="top"/>
    </xf>
    <xf numFmtId="167" fontId="44" fillId="0" borderId="24" xfId="4" applyNumberFormat="1" applyFont="1" applyBorder="1" applyAlignment="1">
      <alignment horizontal="right" vertical="top"/>
    </xf>
    <xf numFmtId="166" fontId="44" fillId="0" borderId="30" xfId="4" applyNumberFormat="1" applyFont="1" applyBorder="1" applyAlignment="1">
      <alignment horizontal="right" vertical="top"/>
    </xf>
    <xf numFmtId="0" fontId="24" fillId="0" borderId="0" xfId="0" applyFont="1" applyBorder="1"/>
    <xf numFmtId="0" fontId="44" fillId="0" borderId="41" xfId="4" applyFont="1" applyBorder="1" applyAlignment="1">
      <alignment horizontal="center" wrapText="1"/>
    </xf>
    <xf numFmtId="166" fontId="44" fillId="0" borderId="42" xfId="4" applyNumberFormat="1" applyFont="1" applyBorder="1" applyAlignment="1">
      <alignment horizontal="right" vertical="top"/>
    </xf>
    <xf numFmtId="166" fontId="44" fillId="0" borderId="43" xfId="4" applyNumberFormat="1" applyFont="1" applyBorder="1" applyAlignment="1">
      <alignment horizontal="right" vertical="top"/>
    </xf>
    <xf numFmtId="166" fontId="44" fillId="0" borderId="44" xfId="4" applyNumberFormat="1" applyFont="1" applyBorder="1" applyAlignment="1">
      <alignment horizontal="right" vertical="top"/>
    </xf>
    <xf numFmtId="0" fontId="44" fillId="0" borderId="45" xfId="4" applyFont="1" applyBorder="1" applyAlignment="1">
      <alignment horizontal="center" wrapText="1"/>
    </xf>
    <xf numFmtId="0" fontId="44" fillId="0" borderId="34" xfId="4" applyFont="1" applyBorder="1" applyAlignment="1">
      <alignment horizontal="center" wrapText="1"/>
    </xf>
    <xf numFmtId="0" fontId="24" fillId="0" borderId="23" xfId="4" applyBorder="1" applyAlignment="1">
      <alignment horizontal="center" vertical="center"/>
    </xf>
    <xf numFmtId="0" fontId="24" fillId="0" borderId="24" xfId="4" applyBorder="1" applyAlignment="1">
      <alignment horizontal="center" vertical="center"/>
    </xf>
    <xf numFmtId="172" fontId="44" fillId="0" borderId="30" xfId="4" applyNumberFormat="1" applyFont="1" applyBorder="1" applyAlignment="1">
      <alignment horizontal="right" vertical="top"/>
    </xf>
    <xf numFmtId="166" fontId="44" fillId="0" borderId="25" xfId="4" applyNumberFormat="1" applyFont="1" applyBorder="1" applyAlignment="1">
      <alignment horizontal="center" vertical="top"/>
    </xf>
    <xf numFmtId="166" fontId="44" fillId="0" borderId="19" xfId="4" applyNumberFormat="1" applyFont="1" applyBorder="1" applyAlignment="1">
      <alignment horizontal="center" vertical="top"/>
    </xf>
    <xf numFmtId="166" fontId="44" fillId="0" borderId="23" xfId="4" applyNumberFormat="1" applyFont="1" applyBorder="1" applyAlignment="1">
      <alignment horizontal="center" vertical="top"/>
    </xf>
    <xf numFmtId="166" fontId="44" fillId="0" borderId="24" xfId="4" applyNumberFormat="1" applyFont="1" applyBorder="1" applyAlignment="1">
      <alignment horizontal="center" vertical="top"/>
    </xf>
    <xf numFmtId="0" fontId="24" fillId="0" borderId="0" xfId="0" applyFont="1" applyAlignment="1">
      <alignment horizontal="right"/>
    </xf>
    <xf numFmtId="167" fontId="44" fillId="0" borderId="25" xfId="4" applyNumberFormat="1" applyFont="1" applyBorder="1" applyAlignment="1">
      <alignment horizontal="center" vertical="top"/>
    </xf>
    <xf numFmtId="167" fontId="44" fillId="0" borderId="19" xfId="4" applyNumberFormat="1" applyFont="1" applyBorder="1" applyAlignment="1">
      <alignment horizontal="center" vertical="top"/>
    </xf>
    <xf numFmtId="172" fontId="44" fillId="0" borderId="36" xfId="4" applyNumberFormat="1" applyFont="1" applyBorder="1" applyAlignment="1">
      <alignment horizontal="center" vertical="top"/>
    </xf>
    <xf numFmtId="167" fontId="44" fillId="0" borderId="26" xfId="4" applyNumberFormat="1" applyFont="1" applyBorder="1" applyAlignment="1">
      <alignment horizontal="center" vertical="top"/>
    </xf>
    <xf numFmtId="167" fontId="44" fillId="0" borderId="21" xfId="4" applyNumberFormat="1" applyFont="1" applyBorder="1" applyAlignment="1">
      <alignment horizontal="center" vertical="top"/>
    </xf>
    <xf numFmtId="172" fontId="44" fillId="0" borderId="37" xfId="4" applyNumberFormat="1" applyFont="1" applyBorder="1" applyAlignment="1">
      <alignment horizontal="center" vertical="top"/>
    </xf>
    <xf numFmtId="0" fontId="44" fillId="0" borderId="18" xfId="4" applyFont="1" applyBorder="1" applyAlignment="1">
      <alignment horizontal="center" vertical="top" wrapText="1"/>
    </xf>
    <xf numFmtId="0" fontId="44" fillId="0" borderId="20" xfId="4" applyFont="1" applyBorder="1" applyAlignment="1">
      <alignment horizontal="center" vertical="top" wrapText="1"/>
    </xf>
    <xf numFmtId="166" fontId="44" fillId="0" borderId="36" xfId="4" applyNumberFormat="1" applyFont="1" applyBorder="1" applyAlignment="1">
      <alignment horizontal="center" vertical="top"/>
    </xf>
    <xf numFmtId="166" fontId="44" fillId="0" borderId="37" xfId="4" applyNumberFormat="1" applyFont="1" applyBorder="1" applyAlignment="1">
      <alignment horizontal="center" vertical="top"/>
    </xf>
    <xf numFmtId="166" fontId="44" fillId="0" borderId="30" xfId="4" applyNumberFormat="1" applyFont="1" applyBorder="1" applyAlignment="1">
      <alignment horizontal="center" vertical="top"/>
    </xf>
    <xf numFmtId="0" fontId="52" fillId="0" borderId="3" xfId="0" applyFont="1" applyBorder="1" applyAlignment="1">
      <alignment horizontal="center"/>
    </xf>
    <xf numFmtId="0" fontId="52" fillId="0" borderId="3" xfId="0" applyFont="1" applyBorder="1"/>
    <xf numFmtId="0" fontId="52" fillId="0" borderId="0" xfId="4" applyFont="1"/>
    <xf numFmtId="0" fontId="2" fillId="0" borderId="3" xfId="0" applyFont="1" applyBorder="1"/>
    <xf numFmtId="0" fontId="44" fillId="0" borderId="22" xfId="4" applyFont="1" applyBorder="1" applyAlignment="1">
      <alignment horizontal="center" vertical="top" wrapText="1"/>
    </xf>
    <xf numFmtId="0" fontId="0" fillId="12" borderId="0" xfId="0" applyFill="1" applyAlignment="1">
      <alignment horizontal="center"/>
    </xf>
    <xf numFmtId="0" fontId="22" fillId="12" borderId="0" xfId="0" applyFont="1" applyFill="1" applyAlignment="1">
      <alignment horizontal="center"/>
    </xf>
    <xf numFmtId="0" fontId="22" fillId="12" borderId="0" xfId="0" applyFont="1" applyFill="1"/>
    <xf numFmtId="0" fontId="1" fillId="13" borderId="12" xfId="0" applyFont="1" applyFill="1" applyBorder="1"/>
    <xf numFmtId="0" fontId="50" fillId="0" borderId="0" xfId="0" applyFont="1" applyAlignment="1">
      <alignment horizontal="right"/>
    </xf>
    <xf numFmtId="0" fontId="52" fillId="13" borderId="0" xfId="0" applyFont="1" applyFill="1"/>
    <xf numFmtId="0" fontId="24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1" fillId="0" borderId="12" xfId="0" applyFont="1" applyBorder="1"/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11" borderId="13" xfId="0" applyFont="1" applyFill="1" applyBorder="1" applyAlignment="1">
      <alignment horizontal="right"/>
    </xf>
    <xf numFmtId="0" fontId="4" fillId="11" borderId="15" xfId="0" applyFont="1" applyFill="1" applyBorder="1" applyAlignment="1">
      <alignment horizontal="left"/>
    </xf>
    <xf numFmtId="0" fontId="4" fillId="11" borderId="11" xfId="0" applyFont="1" applyFill="1" applyBorder="1" applyAlignment="1">
      <alignment horizontal="right"/>
    </xf>
    <xf numFmtId="0" fontId="4" fillId="11" borderId="6" xfId="0" applyFont="1" applyFill="1" applyBorder="1" applyAlignment="1">
      <alignment horizontal="left"/>
    </xf>
    <xf numFmtId="0" fontId="4" fillId="14" borderId="13" xfId="0" applyFont="1" applyFill="1" applyBorder="1" applyAlignment="1">
      <alignment horizontal="right"/>
    </xf>
    <xf numFmtId="0" fontId="4" fillId="14" borderId="15" xfId="0" applyFont="1" applyFill="1" applyBorder="1" applyAlignment="1">
      <alignment horizontal="left"/>
    </xf>
    <xf numFmtId="0" fontId="4" fillId="14" borderId="11" xfId="0" applyFont="1" applyFill="1" applyBorder="1"/>
    <xf numFmtId="0" fontId="4" fillId="14" borderId="6" xfId="0" applyFont="1" applyFill="1" applyBorder="1" applyAlignment="1">
      <alignment horizontal="left"/>
    </xf>
    <xf numFmtId="0" fontId="4" fillId="14" borderId="13" xfId="0" applyFont="1" applyFill="1" applyBorder="1"/>
    <xf numFmtId="0" fontId="4" fillId="11" borderId="13" xfId="0" applyFont="1" applyFill="1" applyBorder="1"/>
    <xf numFmtId="0" fontId="3" fillId="15" borderId="0" xfId="0" applyFont="1" applyFill="1" applyAlignment="1">
      <alignment horizontal="center"/>
    </xf>
    <xf numFmtId="0" fontId="3" fillId="15" borderId="0" xfId="0" applyFont="1" applyFill="1"/>
    <xf numFmtId="0" fontId="4" fillId="15" borderId="0" xfId="0" applyFont="1" applyFill="1" applyAlignment="1">
      <alignment horizontal="center"/>
    </xf>
    <xf numFmtId="0" fontId="4" fillId="0" borderId="0" xfId="0" quotePrefix="1" applyFont="1"/>
    <xf numFmtId="0" fontId="44" fillId="0" borderId="46" xfId="2" applyFont="1" applyBorder="1" applyAlignment="1">
      <alignment horizontal="center" wrapText="1"/>
    </xf>
    <xf numFmtId="0" fontId="24" fillId="0" borderId="47" xfId="2" applyFont="1" applyBorder="1" applyAlignment="1">
      <alignment horizontal="center" vertical="center"/>
    </xf>
    <xf numFmtId="0" fontId="44" fillId="0" borderId="39" xfId="1" applyFont="1" applyBorder="1" applyAlignment="1">
      <alignment horizontal="center" wrapText="1"/>
    </xf>
    <xf numFmtId="0" fontId="24" fillId="0" borderId="24" xfId="1" applyFont="1" applyBorder="1" applyAlignment="1">
      <alignment horizontal="center" vertical="center"/>
    </xf>
    <xf numFmtId="0" fontId="43" fillId="0" borderId="0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24" fillId="0" borderId="27" xfId="2" applyBorder="1" applyAlignment="1">
      <alignment horizontal="center" vertical="center" wrapText="1"/>
    </xf>
    <xf numFmtId="0" fontId="24" fillId="0" borderId="18" xfId="2" applyFont="1" applyBorder="1" applyAlignment="1">
      <alignment horizontal="center" vertical="center"/>
    </xf>
    <xf numFmtId="0" fontId="24" fillId="0" borderId="50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44" fillId="0" borderId="38" xfId="2" applyFont="1" applyBorder="1" applyAlignment="1">
      <alignment horizontal="center" wrapText="1"/>
    </xf>
    <xf numFmtId="0" fontId="24" fillId="0" borderId="23" xfId="2" applyFont="1" applyBorder="1" applyAlignment="1">
      <alignment horizontal="center" vertical="center"/>
    </xf>
    <xf numFmtId="0" fontId="44" fillId="0" borderId="39" xfId="2" applyFont="1" applyBorder="1" applyAlignment="1">
      <alignment horizontal="center" wrapText="1"/>
    </xf>
    <xf numFmtId="0" fontId="24" fillId="0" borderId="24" xfId="2" applyFont="1" applyBorder="1" applyAlignment="1">
      <alignment horizontal="center" vertical="center"/>
    </xf>
    <xf numFmtId="0" fontId="44" fillId="0" borderId="46" xfId="1" applyFont="1" applyBorder="1" applyAlignment="1">
      <alignment horizontal="center" wrapText="1"/>
    </xf>
    <xf numFmtId="0" fontId="24" fillId="0" borderId="47" xfId="1" applyFont="1" applyBorder="1" applyAlignment="1">
      <alignment horizontal="center" vertical="center"/>
    </xf>
    <xf numFmtId="0" fontId="44" fillId="0" borderId="48" xfId="1" applyFont="1" applyBorder="1" applyAlignment="1">
      <alignment horizontal="left" vertical="top" wrapText="1"/>
    </xf>
    <xf numFmtId="0" fontId="24" fillId="0" borderId="49" xfId="1" applyFont="1" applyBorder="1" applyAlignment="1">
      <alignment horizontal="center" vertical="center"/>
    </xf>
    <xf numFmtId="0" fontId="24" fillId="0" borderId="50" xfId="1" applyFont="1" applyBorder="1" applyAlignment="1">
      <alignment horizontal="center" vertical="center"/>
    </xf>
    <xf numFmtId="0" fontId="44" fillId="0" borderId="48" xfId="2" applyFont="1" applyBorder="1" applyAlignment="1">
      <alignment horizontal="left" vertical="top" wrapText="1"/>
    </xf>
    <xf numFmtId="0" fontId="24" fillId="0" borderId="49" xfId="2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 wrapText="1"/>
    </xf>
    <xf numFmtId="0" fontId="43" fillId="0" borderId="51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/>
    </xf>
    <xf numFmtId="0" fontId="24" fillId="0" borderId="27" xfId="1" applyBorder="1" applyAlignment="1">
      <alignment horizontal="center" vertical="center" wrapText="1"/>
    </xf>
    <xf numFmtId="0" fontId="24" fillId="0" borderId="18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44" fillId="0" borderId="38" xfId="1" applyFont="1" applyBorder="1" applyAlignment="1">
      <alignment horizontal="center" wrapText="1"/>
    </xf>
    <xf numFmtId="0" fontId="24" fillId="0" borderId="23" xfId="1" applyFont="1" applyBorder="1" applyAlignment="1">
      <alignment horizontal="center" vertical="center"/>
    </xf>
    <xf numFmtId="0" fontId="43" fillId="0" borderId="0" xfId="3" applyFont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 wrapText="1"/>
    </xf>
    <xf numFmtId="0" fontId="2" fillId="0" borderId="52" xfId="3" applyFont="1" applyBorder="1" applyAlignment="1">
      <alignment horizontal="center" vertical="center"/>
    </xf>
    <xf numFmtId="0" fontId="45" fillId="0" borderId="48" xfId="3" applyFont="1" applyBorder="1" applyAlignment="1">
      <alignment horizontal="left" vertical="top" wrapText="1"/>
    </xf>
    <xf numFmtId="0" fontId="2" fillId="0" borderId="49" xfId="3" applyFont="1" applyBorder="1" applyAlignment="1">
      <alignment horizontal="center" vertical="center"/>
    </xf>
    <xf numFmtId="0" fontId="2" fillId="0" borderId="50" xfId="3" applyFont="1" applyBorder="1" applyAlignment="1">
      <alignment horizontal="center" vertical="center"/>
    </xf>
    <xf numFmtId="0" fontId="43" fillId="0" borderId="0" xfId="4" applyFont="1" applyBorder="1" applyAlignment="1">
      <alignment horizontal="center" vertical="center" wrapText="1"/>
    </xf>
    <xf numFmtId="0" fontId="24" fillId="0" borderId="0" xfId="4" applyFont="1" applyBorder="1" applyAlignment="1">
      <alignment horizontal="center" vertical="center"/>
    </xf>
    <xf numFmtId="0" fontId="24" fillId="0" borderId="3" xfId="4" applyFont="1" applyBorder="1" applyAlignment="1">
      <alignment horizontal="center" vertical="center"/>
    </xf>
    <xf numFmtId="0" fontId="24" fillId="0" borderId="27" xfId="4" applyBorder="1" applyAlignment="1">
      <alignment horizontal="center" vertical="center" wrapText="1"/>
    </xf>
    <xf numFmtId="0" fontId="24" fillId="0" borderId="56" xfId="4" applyFont="1" applyBorder="1" applyAlignment="1">
      <alignment horizontal="center" vertical="center"/>
    </xf>
    <xf numFmtId="0" fontId="24" fillId="0" borderId="52" xfId="4" applyFont="1" applyBorder="1" applyAlignment="1">
      <alignment horizontal="center" vertical="center"/>
    </xf>
    <xf numFmtId="0" fontId="44" fillId="0" borderId="48" xfId="4" applyFont="1" applyBorder="1" applyAlignment="1">
      <alignment horizontal="left" vertical="top" wrapText="1"/>
    </xf>
    <xf numFmtId="0" fontId="24" fillId="0" borderId="49" xfId="4" applyFont="1" applyBorder="1" applyAlignment="1">
      <alignment horizontal="center" vertical="center"/>
    </xf>
    <xf numFmtId="0" fontId="24" fillId="0" borderId="50" xfId="4" applyFont="1" applyBorder="1" applyAlignment="1">
      <alignment horizontal="center" vertical="center"/>
    </xf>
    <xf numFmtId="0" fontId="44" fillId="0" borderId="53" xfId="4" applyFont="1" applyBorder="1" applyAlignment="1">
      <alignment horizontal="left" vertical="top" wrapText="1"/>
    </xf>
    <xf numFmtId="0" fontId="44" fillId="0" borderId="22" xfId="4" applyFont="1" applyBorder="1" applyAlignment="1">
      <alignment horizontal="left" vertical="top" wrapText="1"/>
    </xf>
    <xf numFmtId="0" fontId="24" fillId="0" borderId="22" xfId="4" applyFont="1" applyBorder="1" applyAlignment="1">
      <alignment horizontal="center" vertical="center"/>
    </xf>
    <xf numFmtId="0" fontId="44" fillId="0" borderId="28" xfId="4" applyFont="1" applyBorder="1" applyAlignment="1">
      <alignment horizontal="center" wrapText="1"/>
    </xf>
    <xf numFmtId="0" fontId="24" fillId="0" borderId="53" xfId="4" applyFont="1" applyBorder="1" applyAlignment="1">
      <alignment horizontal="center" vertical="center"/>
    </xf>
    <xf numFmtId="0" fontId="24" fillId="0" borderId="18" xfId="4" applyFont="1" applyBorder="1" applyAlignment="1">
      <alignment horizontal="center" vertical="center"/>
    </xf>
    <xf numFmtId="0" fontId="44" fillId="0" borderId="54" xfId="4" applyFont="1" applyBorder="1" applyAlignment="1">
      <alignment horizontal="center" wrapText="1"/>
    </xf>
    <xf numFmtId="0" fontId="24" fillId="0" borderId="55" xfId="4" applyFont="1" applyBorder="1" applyAlignment="1">
      <alignment horizontal="center" vertical="center"/>
    </xf>
    <xf numFmtId="0" fontId="44" fillId="0" borderId="35" xfId="4" applyFont="1" applyBorder="1" applyAlignment="1">
      <alignment horizontal="center" wrapText="1"/>
    </xf>
    <xf numFmtId="0" fontId="24" fillId="0" borderId="30" xfId="4" applyFont="1" applyBorder="1" applyAlignment="1">
      <alignment horizontal="center" vertical="center"/>
    </xf>
    <xf numFmtId="0" fontId="44" fillId="0" borderId="52" xfId="4" applyFont="1" applyBorder="1" applyAlignment="1">
      <alignment horizontal="left" wrapText="1"/>
    </xf>
    <xf numFmtId="0" fontId="24" fillId="0" borderId="20" xfId="4" applyFont="1" applyBorder="1" applyAlignment="1">
      <alignment horizontal="center" vertical="center"/>
    </xf>
    <xf numFmtId="0" fontId="24" fillId="0" borderId="51" xfId="4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5">
    <cellStyle name="Normal" xfId="0" builtinId="0"/>
    <cellStyle name="Normal_Coeff(4)" xfId="1"/>
    <cellStyle name="Normal_Sheet1" xfId="2"/>
    <cellStyle name="Normal_Sheet2" xfId="3"/>
    <cellStyle name="Normal_Sheet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Value of Log(Odds Ratio)</a:t>
            </a:r>
          </a:p>
        </c:rich>
      </c:tx>
      <c:layout>
        <c:manualLayout>
          <c:xMode val="edge"/>
          <c:yMode val="edge"/>
          <c:x val="0.25000020666708"/>
          <c:y val="4.3689320388349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0483225888928"/>
          <c:y val="0.1650485436893204"/>
          <c:w val="0.86614256480546103"/>
          <c:h val="0.6941747572815534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Data!$I$7</c:f>
              <c:strCache>
                <c:ptCount val="1"/>
                <c:pt idx="0">
                  <c:v>Step 0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Data!$D$8:$D$53</c:f>
              <c:numCache>
                <c:formatCode>General</c:formatCode>
                <c:ptCount val="46"/>
                <c:pt idx="0">
                  <c:v>1.0865</c:v>
                </c:pt>
                <c:pt idx="1">
                  <c:v>1.5134000000000001</c:v>
                </c:pt>
                <c:pt idx="2">
                  <c:v>1.0077</c:v>
                </c:pt>
                <c:pt idx="3">
                  <c:v>1.4543999999999999</c:v>
                </c:pt>
                <c:pt idx="4">
                  <c:v>1.5644</c:v>
                </c:pt>
                <c:pt idx="5">
                  <c:v>0.70660000000000001</c:v>
                </c:pt>
                <c:pt idx="6">
                  <c:v>1.5064</c:v>
                </c:pt>
                <c:pt idx="7">
                  <c:v>1.3736999999999999</c:v>
                </c:pt>
                <c:pt idx="8">
                  <c:v>1.3723000000000001</c:v>
                </c:pt>
                <c:pt idx="9">
                  <c:v>1.4196</c:v>
                </c:pt>
                <c:pt idx="10">
                  <c:v>0.33100000000000002</c:v>
                </c:pt>
                <c:pt idx="11">
                  <c:v>1.3124</c:v>
                </c:pt>
                <c:pt idx="12">
                  <c:v>2.1495000000000002</c:v>
                </c:pt>
                <c:pt idx="13">
                  <c:v>1.1918</c:v>
                </c:pt>
                <c:pt idx="14">
                  <c:v>1.8762000000000001</c:v>
                </c:pt>
                <c:pt idx="15">
                  <c:v>1.9941</c:v>
                </c:pt>
                <c:pt idx="16">
                  <c:v>1.5077</c:v>
                </c:pt>
                <c:pt idx="17">
                  <c:v>1.6756</c:v>
                </c:pt>
                <c:pt idx="18">
                  <c:v>1.2602</c:v>
                </c:pt>
                <c:pt idx="19">
                  <c:v>1.1434</c:v>
                </c:pt>
                <c:pt idx="20">
                  <c:v>1.2722</c:v>
                </c:pt>
                <c:pt idx="21">
                  <c:v>2.4870999999999999</c:v>
                </c:pt>
                <c:pt idx="22">
                  <c:v>2.0068999999999999</c:v>
                </c:pt>
                <c:pt idx="23">
                  <c:v>3.2650999999999999</c:v>
                </c:pt>
                <c:pt idx="24">
                  <c:v>2.2505999999999999</c:v>
                </c:pt>
                <c:pt idx="25">
                  <c:v>4.2401</c:v>
                </c:pt>
                <c:pt idx="26">
                  <c:v>4.45</c:v>
                </c:pt>
                <c:pt idx="27">
                  <c:v>2.5209999999999999</c:v>
                </c:pt>
                <c:pt idx="28">
                  <c:v>2.0537999999999998</c:v>
                </c:pt>
                <c:pt idx="29">
                  <c:v>2.3489</c:v>
                </c:pt>
                <c:pt idx="30">
                  <c:v>1.7972999999999999</c:v>
                </c:pt>
                <c:pt idx="31">
                  <c:v>2.1692</c:v>
                </c:pt>
                <c:pt idx="32">
                  <c:v>2.5028999999999999</c:v>
                </c:pt>
                <c:pt idx="33">
                  <c:v>0.46110000000000001</c:v>
                </c:pt>
                <c:pt idx="34">
                  <c:v>2.6122999999999998</c:v>
                </c:pt>
                <c:pt idx="35">
                  <c:v>2.2347000000000001</c:v>
                </c:pt>
                <c:pt idx="36">
                  <c:v>2.3079999999999998</c:v>
                </c:pt>
                <c:pt idx="37">
                  <c:v>1.8381000000000001</c:v>
                </c:pt>
                <c:pt idx="38">
                  <c:v>2.3292999999999999</c:v>
                </c:pt>
                <c:pt idx="39">
                  <c:v>3.0124</c:v>
                </c:pt>
                <c:pt idx="40">
                  <c:v>1.2444</c:v>
                </c:pt>
                <c:pt idx="41">
                  <c:v>4.2918000000000003</c:v>
                </c:pt>
                <c:pt idx="42">
                  <c:v>1.9936</c:v>
                </c:pt>
                <c:pt idx="43">
                  <c:v>2.9165999999999999</c:v>
                </c:pt>
                <c:pt idx="44">
                  <c:v>2.4527000000000001</c:v>
                </c:pt>
                <c:pt idx="45">
                  <c:v>5.0594000000000001</c:v>
                </c:pt>
              </c:numCache>
            </c:numRef>
          </c:xVal>
          <c:yVal>
            <c:numRef>
              <c:f>Data!$I$8:$I$53</c:f>
              <c:numCache>
                <c:formatCode>General</c:formatCode>
                <c:ptCount val="46"/>
                <c:pt idx="0">
                  <c:v>-0.1743533787284636</c:v>
                </c:pt>
                <c:pt idx="1">
                  <c:v>-0.1743533787284636</c:v>
                </c:pt>
                <c:pt idx="2">
                  <c:v>-0.1743533787284636</c:v>
                </c:pt>
                <c:pt idx="3">
                  <c:v>-0.1743533787284636</c:v>
                </c:pt>
                <c:pt idx="4">
                  <c:v>-0.1743533787284636</c:v>
                </c:pt>
                <c:pt idx="5">
                  <c:v>-0.1743533787284636</c:v>
                </c:pt>
                <c:pt idx="6">
                  <c:v>-0.1743533787284636</c:v>
                </c:pt>
                <c:pt idx="7">
                  <c:v>-0.1743533787284636</c:v>
                </c:pt>
                <c:pt idx="8">
                  <c:v>-0.1743533787284636</c:v>
                </c:pt>
                <c:pt idx="9">
                  <c:v>-0.1743533787284636</c:v>
                </c:pt>
                <c:pt idx="10">
                  <c:v>-0.1743533787284636</c:v>
                </c:pt>
                <c:pt idx="11">
                  <c:v>-0.1743533787284636</c:v>
                </c:pt>
                <c:pt idx="12">
                  <c:v>-0.1743533787284636</c:v>
                </c:pt>
                <c:pt idx="13">
                  <c:v>-0.1743533787284636</c:v>
                </c:pt>
                <c:pt idx="14">
                  <c:v>-0.1743533787284636</c:v>
                </c:pt>
                <c:pt idx="15">
                  <c:v>-0.1743533787284636</c:v>
                </c:pt>
                <c:pt idx="16">
                  <c:v>-0.1743533787284636</c:v>
                </c:pt>
                <c:pt idx="17">
                  <c:v>-0.1743533787284636</c:v>
                </c:pt>
                <c:pt idx="18">
                  <c:v>-0.1743533787284636</c:v>
                </c:pt>
                <c:pt idx="19">
                  <c:v>-0.1743533787284636</c:v>
                </c:pt>
                <c:pt idx="20">
                  <c:v>-0.1743533787284636</c:v>
                </c:pt>
                <c:pt idx="21">
                  <c:v>-0.1743533787284636</c:v>
                </c:pt>
                <c:pt idx="22">
                  <c:v>-0.1743533787284636</c:v>
                </c:pt>
                <c:pt idx="23">
                  <c:v>-0.1743533787284636</c:v>
                </c:pt>
                <c:pt idx="24">
                  <c:v>-0.1743533787284636</c:v>
                </c:pt>
                <c:pt idx="25">
                  <c:v>-0.1743533787284636</c:v>
                </c:pt>
                <c:pt idx="26">
                  <c:v>-0.1743533787284636</c:v>
                </c:pt>
                <c:pt idx="27">
                  <c:v>-0.1743533787284636</c:v>
                </c:pt>
                <c:pt idx="28">
                  <c:v>-0.1743533787284636</c:v>
                </c:pt>
                <c:pt idx="29">
                  <c:v>-0.1743533787284636</c:v>
                </c:pt>
                <c:pt idx="30">
                  <c:v>-0.1743533787284636</c:v>
                </c:pt>
                <c:pt idx="31">
                  <c:v>-0.1743533787284636</c:v>
                </c:pt>
                <c:pt idx="32">
                  <c:v>-0.1743533787284636</c:v>
                </c:pt>
                <c:pt idx="33">
                  <c:v>-0.1743533787284636</c:v>
                </c:pt>
                <c:pt idx="34">
                  <c:v>-0.1743533787284636</c:v>
                </c:pt>
                <c:pt idx="35">
                  <c:v>-0.1743533787284636</c:v>
                </c:pt>
                <c:pt idx="36">
                  <c:v>-0.1743533787284636</c:v>
                </c:pt>
                <c:pt idx="37">
                  <c:v>-0.1743533787284636</c:v>
                </c:pt>
                <c:pt idx="38">
                  <c:v>-0.1743533787284636</c:v>
                </c:pt>
                <c:pt idx="39">
                  <c:v>-0.1743533787284636</c:v>
                </c:pt>
                <c:pt idx="40">
                  <c:v>-0.1743533787284636</c:v>
                </c:pt>
                <c:pt idx="41">
                  <c:v>-0.1743533787284636</c:v>
                </c:pt>
                <c:pt idx="42">
                  <c:v>-0.1743533787284636</c:v>
                </c:pt>
                <c:pt idx="43">
                  <c:v>-0.1743533787284636</c:v>
                </c:pt>
                <c:pt idx="44">
                  <c:v>-0.1743533787284636</c:v>
                </c:pt>
                <c:pt idx="45">
                  <c:v>-0.1743533787284636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5F-4F69-BD5D-935C367576B4}"/>
            </c:ext>
          </c:extLst>
        </c:ser>
        <c:ser>
          <c:idx val="1"/>
          <c:order val="1"/>
          <c:tx>
            <c:strRef>
              <c:f>Data!$L$7</c:f>
              <c:strCache>
                <c:ptCount val="1"/>
                <c:pt idx="0">
                  <c:v>Step 1</c:v>
                </c:pt>
              </c:strCache>
            </c:strRef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Data!$D$8:$D$53</c:f>
              <c:numCache>
                <c:formatCode>General</c:formatCode>
                <c:ptCount val="46"/>
                <c:pt idx="0">
                  <c:v>1.0865</c:v>
                </c:pt>
                <c:pt idx="1">
                  <c:v>1.5134000000000001</c:v>
                </c:pt>
                <c:pt idx="2">
                  <c:v>1.0077</c:v>
                </c:pt>
                <c:pt idx="3">
                  <c:v>1.4543999999999999</c:v>
                </c:pt>
                <c:pt idx="4">
                  <c:v>1.5644</c:v>
                </c:pt>
                <c:pt idx="5">
                  <c:v>0.70660000000000001</c:v>
                </c:pt>
                <c:pt idx="6">
                  <c:v>1.5064</c:v>
                </c:pt>
                <c:pt idx="7">
                  <c:v>1.3736999999999999</c:v>
                </c:pt>
                <c:pt idx="8">
                  <c:v>1.3723000000000001</c:v>
                </c:pt>
                <c:pt idx="9">
                  <c:v>1.4196</c:v>
                </c:pt>
                <c:pt idx="10">
                  <c:v>0.33100000000000002</c:v>
                </c:pt>
                <c:pt idx="11">
                  <c:v>1.3124</c:v>
                </c:pt>
                <c:pt idx="12">
                  <c:v>2.1495000000000002</c:v>
                </c:pt>
                <c:pt idx="13">
                  <c:v>1.1918</c:v>
                </c:pt>
                <c:pt idx="14">
                  <c:v>1.8762000000000001</c:v>
                </c:pt>
                <c:pt idx="15">
                  <c:v>1.9941</c:v>
                </c:pt>
                <c:pt idx="16">
                  <c:v>1.5077</c:v>
                </c:pt>
                <c:pt idx="17">
                  <c:v>1.6756</c:v>
                </c:pt>
                <c:pt idx="18">
                  <c:v>1.2602</c:v>
                </c:pt>
                <c:pt idx="19">
                  <c:v>1.1434</c:v>
                </c:pt>
                <c:pt idx="20">
                  <c:v>1.2722</c:v>
                </c:pt>
                <c:pt idx="21">
                  <c:v>2.4870999999999999</c:v>
                </c:pt>
                <c:pt idx="22">
                  <c:v>2.0068999999999999</c:v>
                </c:pt>
                <c:pt idx="23">
                  <c:v>3.2650999999999999</c:v>
                </c:pt>
                <c:pt idx="24">
                  <c:v>2.2505999999999999</c:v>
                </c:pt>
                <c:pt idx="25">
                  <c:v>4.2401</c:v>
                </c:pt>
                <c:pt idx="26">
                  <c:v>4.45</c:v>
                </c:pt>
                <c:pt idx="27">
                  <c:v>2.5209999999999999</c:v>
                </c:pt>
                <c:pt idx="28">
                  <c:v>2.0537999999999998</c:v>
                </c:pt>
                <c:pt idx="29">
                  <c:v>2.3489</c:v>
                </c:pt>
                <c:pt idx="30">
                  <c:v>1.7972999999999999</c:v>
                </c:pt>
                <c:pt idx="31">
                  <c:v>2.1692</c:v>
                </c:pt>
                <c:pt idx="32">
                  <c:v>2.5028999999999999</c:v>
                </c:pt>
                <c:pt idx="33">
                  <c:v>0.46110000000000001</c:v>
                </c:pt>
                <c:pt idx="34">
                  <c:v>2.6122999999999998</c:v>
                </c:pt>
                <c:pt idx="35">
                  <c:v>2.2347000000000001</c:v>
                </c:pt>
                <c:pt idx="36">
                  <c:v>2.3079999999999998</c:v>
                </c:pt>
                <c:pt idx="37">
                  <c:v>1.8381000000000001</c:v>
                </c:pt>
                <c:pt idx="38">
                  <c:v>2.3292999999999999</c:v>
                </c:pt>
                <c:pt idx="39">
                  <c:v>3.0124</c:v>
                </c:pt>
                <c:pt idx="40">
                  <c:v>1.2444</c:v>
                </c:pt>
                <c:pt idx="41">
                  <c:v>4.2918000000000003</c:v>
                </c:pt>
                <c:pt idx="42">
                  <c:v>1.9936</c:v>
                </c:pt>
                <c:pt idx="43">
                  <c:v>2.9165999999999999</c:v>
                </c:pt>
                <c:pt idx="44">
                  <c:v>2.4527000000000001</c:v>
                </c:pt>
                <c:pt idx="45">
                  <c:v>5.0594000000000001</c:v>
                </c:pt>
              </c:numCache>
            </c:numRef>
          </c:xVal>
          <c:yVal>
            <c:numRef>
              <c:f>Data!$L$8:$L$53</c:f>
              <c:numCache>
                <c:formatCode>General</c:formatCode>
                <c:ptCount val="46"/>
                <c:pt idx="0">
                  <c:v>2.3951792398643024</c:v>
                </c:pt>
                <c:pt idx="1">
                  <c:v>0.95167327665506374</c:v>
                </c:pt>
                <c:pt idx="2">
                  <c:v>2.6616310316208915</c:v>
                </c:pt>
                <c:pt idx="3">
                  <c:v>1.1511739836809367</c:v>
                </c:pt>
                <c:pt idx="4">
                  <c:v>0.77922351295473291</c:v>
                </c:pt>
                <c:pt idx="5">
                  <c:v>3.6797609110359812</c:v>
                </c:pt>
                <c:pt idx="6">
                  <c:v>0.97534285206491322</c:v>
                </c:pt>
                <c:pt idx="7">
                  <c:v>1.4240503744773427</c:v>
                </c:pt>
                <c:pt idx="8">
                  <c:v>1.4287842895593119</c:v>
                </c:pt>
                <c:pt idx="9">
                  <c:v>1.2688455871470445</c:v>
                </c:pt>
                <c:pt idx="10">
                  <c:v>4.9498027001701814</c:v>
                </c:pt>
                <c:pt idx="11">
                  <c:v>1.6313282277093082</c:v>
                </c:pt>
                <c:pt idx="12">
                  <c:v>-1.1992148545171002</c:v>
                </c:pt>
                <c:pt idx="13">
                  <c:v>2.0391211983418547</c:v>
                </c:pt>
                <c:pt idx="14">
                  <c:v>-0.27508700315826928</c:v>
                </c:pt>
                <c:pt idx="15">
                  <c:v>-0.67375028041844498</c:v>
                </c:pt>
                <c:pt idx="16">
                  <c:v>0.9709470737745125</c:v>
                </c:pt>
                <c:pt idx="17">
                  <c:v>0.40321540072969864</c:v>
                </c:pt>
                <c:pt idx="18">
                  <c:v>1.8078356329084704</c:v>
                </c:pt>
                <c:pt idx="19">
                  <c:v>2.2027794054613845</c:v>
                </c:pt>
                <c:pt idx="20">
                  <c:v>1.7672592179201576</c:v>
                </c:pt>
                <c:pt idx="21">
                  <c:v>-2.3407646628549754</c:v>
                </c:pt>
                <c:pt idx="22">
                  <c:v>-0.71703178973931259</c:v>
                </c:pt>
                <c:pt idx="23">
                  <c:v>-4.9714689012639406</c:v>
                </c:pt>
                <c:pt idx="24">
                  <c:v>-1.5410711507936377</c:v>
                </c:pt>
                <c:pt idx="25">
                  <c:v>-8.2683026190643822</c:v>
                </c:pt>
                <c:pt idx="26">
                  <c:v>-8.9780517445682904</c:v>
                </c:pt>
                <c:pt idx="27">
                  <c:v>-2.4553930351969599</c:v>
                </c:pt>
                <c:pt idx="28">
                  <c:v>-0.87561794498530254</c:v>
                </c:pt>
                <c:pt idx="29">
                  <c:v>-1.8734596169062359</c:v>
                </c:pt>
                <c:pt idx="30">
                  <c:v>-8.2970746101098669E-3</c:v>
                </c:pt>
                <c:pt idx="31">
                  <c:v>-1.265827802456247</c:v>
                </c:pt>
                <c:pt idx="32">
                  <c:v>-2.394190275922921</c:v>
                </c:pt>
                <c:pt idx="33">
                  <c:v>4.5098867343385534</c:v>
                </c:pt>
                <c:pt idx="34">
                  <c:v>-2.7641119258997078</c:v>
                </c:pt>
                <c:pt idx="35">
                  <c:v>-1.4873074009341236</c:v>
                </c:pt>
                <c:pt idx="36">
                  <c:v>-1.7351616691544018</c:v>
                </c:pt>
                <c:pt idx="37">
                  <c:v>-0.14625688557037542</c:v>
                </c:pt>
                <c:pt idx="38">
                  <c:v>-1.8071848057586575</c:v>
                </c:pt>
                <c:pt idx="39">
                  <c:v>-4.1169972289683807</c:v>
                </c:pt>
                <c:pt idx="40">
                  <c:v>1.861261245976416</c:v>
                </c:pt>
                <c:pt idx="41">
                  <c:v>-8.4431193403056959</c:v>
                </c:pt>
                <c:pt idx="42">
                  <c:v>-0.6720595964605991</c:v>
                </c:pt>
                <c:pt idx="43">
                  <c:v>-3.7930621826450137</c:v>
                </c:pt>
                <c:pt idx="44">
                  <c:v>-2.2244456065551441</c:v>
                </c:pt>
                <c:pt idx="45">
                  <c:v>-11.038657352391457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5F-4F69-BD5D-935C367576B4}"/>
            </c:ext>
          </c:extLst>
        </c:ser>
        <c:ser>
          <c:idx val="2"/>
          <c:order val="2"/>
          <c:tx>
            <c:strRef>
              <c:f>Data!$O$7</c:f>
              <c:strCache>
                <c:ptCount val="1"/>
                <c:pt idx="0">
                  <c:v>Step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Data!$D$8:$D$53</c:f>
              <c:numCache>
                <c:formatCode>General</c:formatCode>
                <c:ptCount val="46"/>
                <c:pt idx="0">
                  <c:v>1.0865</c:v>
                </c:pt>
                <c:pt idx="1">
                  <c:v>1.5134000000000001</c:v>
                </c:pt>
                <c:pt idx="2">
                  <c:v>1.0077</c:v>
                </c:pt>
                <c:pt idx="3">
                  <c:v>1.4543999999999999</c:v>
                </c:pt>
                <c:pt idx="4">
                  <c:v>1.5644</c:v>
                </c:pt>
                <c:pt idx="5">
                  <c:v>0.70660000000000001</c:v>
                </c:pt>
                <c:pt idx="6">
                  <c:v>1.5064</c:v>
                </c:pt>
                <c:pt idx="7">
                  <c:v>1.3736999999999999</c:v>
                </c:pt>
                <c:pt idx="8">
                  <c:v>1.3723000000000001</c:v>
                </c:pt>
                <c:pt idx="9">
                  <c:v>1.4196</c:v>
                </c:pt>
                <c:pt idx="10">
                  <c:v>0.33100000000000002</c:v>
                </c:pt>
                <c:pt idx="11">
                  <c:v>1.3124</c:v>
                </c:pt>
                <c:pt idx="12">
                  <c:v>2.1495000000000002</c:v>
                </c:pt>
                <c:pt idx="13">
                  <c:v>1.1918</c:v>
                </c:pt>
                <c:pt idx="14">
                  <c:v>1.8762000000000001</c:v>
                </c:pt>
                <c:pt idx="15">
                  <c:v>1.9941</c:v>
                </c:pt>
                <c:pt idx="16">
                  <c:v>1.5077</c:v>
                </c:pt>
                <c:pt idx="17">
                  <c:v>1.6756</c:v>
                </c:pt>
                <c:pt idx="18">
                  <c:v>1.2602</c:v>
                </c:pt>
                <c:pt idx="19">
                  <c:v>1.1434</c:v>
                </c:pt>
                <c:pt idx="20">
                  <c:v>1.2722</c:v>
                </c:pt>
                <c:pt idx="21">
                  <c:v>2.4870999999999999</c:v>
                </c:pt>
                <c:pt idx="22">
                  <c:v>2.0068999999999999</c:v>
                </c:pt>
                <c:pt idx="23">
                  <c:v>3.2650999999999999</c:v>
                </c:pt>
                <c:pt idx="24">
                  <c:v>2.2505999999999999</c:v>
                </c:pt>
                <c:pt idx="25">
                  <c:v>4.2401</c:v>
                </c:pt>
                <c:pt idx="26">
                  <c:v>4.45</c:v>
                </c:pt>
                <c:pt idx="27">
                  <c:v>2.5209999999999999</c:v>
                </c:pt>
                <c:pt idx="28">
                  <c:v>2.0537999999999998</c:v>
                </c:pt>
                <c:pt idx="29">
                  <c:v>2.3489</c:v>
                </c:pt>
                <c:pt idx="30">
                  <c:v>1.7972999999999999</c:v>
                </c:pt>
                <c:pt idx="31">
                  <c:v>2.1692</c:v>
                </c:pt>
                <c:pt idx="32">
                  <c:v>2.5028999999999999</c:v>
                </c:pt>
                <c:pt idx="33">
                  <c:v>0.46110000000000001</c:v>
                </c:pt>
                <c:pt idx="34">
                  <c:v>2.6122999999999998</c:v>
                </c:pt>
                <c:pt idx="35">
                  <c:v>2.2347000000000001</c:v>
                </c:pt>
                <c:pt idx="36">
                  <c:v>2.3079999999999998</c:v>
                </c:pt>
                <c:pt idx="37">
                  <c:v>1.8381000000000001</c:v>
                </c:pt>
                <c:pt idx="38">
                  <c:v>2.3292999999999999</c:v>
                </c:pt>
                <c:pt idx="39">
                  <c:v>3.0124</c:v>
                </c:pt>
                <c:pt idx="40">
                  <c:v>1.2444</c:v>
                </c:pt>
                <c:pt idx="41">
                  <c:v>4.2918000000000003</c:v>
                </c:pt>
                <c:pt idx="42">
                  <c:v>1.9936</c:v>
                </c:pt>
                <c:pt idx="43">
                  <c:v>2.9165999999999999</c:v>
                </c:pt>
                <c:pt idx="44">
                  <c:v>2.4527000000000001</c:v>
                </c:pt>
                <c:pt idx="45">
                  <c:v>5.0594000000000001</c:v>
                </c:pt>
              </c:numCache>
            </c:numRef>
          </c:xVal>
          <c:yVal>
            <c:numRef>
              <c:f>Data!$O$8:$O$53</c:f>
              <c:numCache>
                <c:formatCode>General</c:formatCode>
                <c:ptCount val="46"/>
                <c:pt idx="0">
                  <c:v>5.6282953754622405</c:v>
                </c:pt>
                <c:pt idx="1">
                  <c:v>5.0902943944250252</c:v>
                </c:pt>
                <c:pt idx="2">
                  <c:v>2.4884223733151303</c:v>
                </c:pt>
                <c:pt idx="3">
                  <c:v>2.0327064050717576</c:v>
                </c:pt>
                <c:pt idx="4">
                  <c:v>1.8843226220331779</c:v>
                </c:pt>
                <c:pt idx="5">
                  <c:v>4.7613477668936879</c:v>
                </c:pt>
                <c:pt idx="6">
                  <c:v>1.1687029982095156</c:v>
                </c:pt>
                <c:pt idx="7">
                  <c:v>2.2325934214456806</c:v>
                </c:pt>
                <c:pt idx="8">
                  <c:v>1.329542608699434</c:v>
                </c:pt>
                <c:pt idx="9">
                  <c:v>2.5546444635846584</c:v>
                </c:pt>
                <c:pt idx="10">
                  <c:v>6.478059699269072</c:v>
                </c:pt>
                <c:pt idx="11">
                  <c:v>1.5184141697252209</c:v>
                </c:pt>
                <c:pt idx="12">
                  <c:v>-0.62179855422922348</c:v>
                </c:pt>
                <c:pt idx="13">
                  <c:v>4.1836241952413111</c:v>
                </c:pt>
                <c:pt idx="14">
                  <c:v>-0.67933249914942984</c:v>
                </c:pt>
                <c:pt idx="15">
                  <c:v>-2.5186694963392862</c:v>
                </c:pt>
                <c:pt idx="16">
                  <c:v>1.8948147832897222</c:v>
                </c:pt>
                <c:pt idx="17">
                  <c:v>0.58977969461304358</c:v>
                </c:pt>
                <c:pt idx="18">
                  <c:v>2.0707086785483999</c:v>
                </c:pt>
                <c:pt idx="19">
                  <c:v>1.6921706973795123</c:v>
                </c:pt>
                <c:pt idx="20">
                  <c:v>3.983329027445468</c:v>
                </c:pt>
                <c:pt idx="21">
                  <c:v>-4.9570374858992423</c:v>
                </c:pt>
                <c:pt idx="22">
                  <c:v>-0.62428827407639353</c:v>
                </c:pt>
                <c:pt idx="23">
                  <c:v>-6.4205878879459028</c:v>
                </c:pt>
                <c:pt idx="24">
                  <c:v>-2.1301664456349361</c:v>
                </c:pt>
                <c:pt idx="25">
                  <c:v>-9.0290052566082259</c:v>
                </c:pt>
                <c:pt idx="26">
                  <c:v>-9.589014767873719</c:v>
                </c:pt>
                <c:pt idx="27">
                  <c:v>-2.4565396421522285</c:v>
                </c:pt>
                <c:pt idx="28">
                  <c:v>-0.14581722173482436</c:v>
                </c:pt>
                <c:pt idx="29">
                  <c:v>-2.5837221974351934</c:v>
                </c:pt>
                <c:pt idx="30">
                  <c:v>-0.60416293920572972</c:v>
                </c:pt>
                <c:pt idx="31">
                  <c:v>-1.5716957904503683</c:v>
                </c:pt>
                <c:pt idx="32">
                  <c:v>-0.97251924957833502</c:v>
                </c:pt>
                <c:pt idx="33">
                  <c:v>3.6483125985057008</c:v>
                </c:pt>
                <c:pt idx="34">
                  <c:v>-2.8618559668803059</c:v>
                </c:pt>
                <c:pt idx="35">
                  <c:v>-1.7874305962617782</c:v>
                </c:pt>
                <c:pt idx="36">
                  <c:v>-2.106541968410931</c:v>
                </c:pt>
                <c:pt idx="37">
                  <c:v>-1.5211805358946684</c:v>
                </c:pt>
                <c:pt idx="38">
                  <c:v>-4.6419750953360062</c:v>
                </c:pt>
                <c:pt idx="39">
                  <c:v>-0.9722779766594698</c:v>
                </c:pt>
                <c:pt idx="40">
                  <c:v>-0.9584145878526491</c:v>
                </c:pt>
                <c:pt idx="41">
                  <c:v>-10.737458853835383</c:v>
                </c:pt>
                <c:pt idx="42">
                  <c:v>-1.4141664179880671</c:v>
                </c:pt>
                <c:pt idx="43">
                  <c:v>-6.0030218178185146</c:v>
                </c:pt>
                <c:pt idx="44">
                  <c:v>-2.5637381326680675</c:v>
                </c:pt>
                <c:pt idx="45">
                  <c:v>-13.199984032789235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5F-4F69-BD5D-935C36757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04640"/>
        <c:axId val="1"/>
      </c:scatterChart>
      <c:valAx>
        <c:axId val="3204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X3 - current assets / current liabilities </a:t>
                </a:r>
              </a:p>
            </c:rich>
          </c:tx>
          <c:layout>
            <c:manualLayout>
              <c:xMode val="edge"/>
              <c:yMode val="edge"/>
              <c:x val="0.26574823816314297"/>
              <c:y val="0.83980582524271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4046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18192903052465"/>
          <c:y val="0.13592233009708737"/>
          <c:w val="0.14566949800566265"/>
          <c:h val="0.310679611650485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Probability of Failing</a:t>
            </a:r>
          </a:p>
        </c:rich>
      </c:tx>
      <c:layout>
        <c:manualLayout>
          <c:xMode val="edge"/>
          <c:yMode val="edge"/>
          <c:x val="0.484375"/>
          <c:y val="2.4271844660194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875"/>
          <c:y val="0.12135922330097088"/>
          <c:w val="0.861328125"/>
          <c:h val="0.68932038834951459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Data!$G$7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Data!$D$8:$D$53</c:f>
              <c:numCache>
                <c:formatCode>General</c:formatCode>
                <c:ptCount val="46"/>
                <c:pt idx="0">
                  <c:v>1.0865</c:v>
                </c:pt>
                <c:pt idx="1">
                  <c:v>1.5134000000000001</c:v>
                </c:pt>
                <c:pt idx="2">
                  <c:v>1.0077</c:v>
                </c:pt>
                <c:pt idx="3">
                  <c:v>1.4543999999999999</c:v>
                </c:pt>
                <c:pt idx="4">
                  <c:v>1.5644</c:v>
                </c:pt>
                <c:pt idx="5">
                  <c:v>0.70660000000000001</c:v>
                </c:pt>
                <c:pt idx="6">
                  <c:v>1.5064</c:v>
                </c:pt>
                <c:pt idx="7">
                  <c:v>1.3736999999999999</c:v>
                </c:pt>
                <c:pt idx="8">
                  <c:v>1.3723000000000001</c:v>
                </c:pt>
                <c:pt idx="9">
                  <c:v>1.4196</c:v>
                </c:pt>
                <c:pt idx="10">
                  <c:v>0.33100000000000002</c:v>
                </c:pt>
                <c:pt idx="11">
                  <c:v>1.3124</c:v>
                </c:pt>
                <c:pt idx="12">
                  <c:v>2.1495000000000002</c:v>
                </c:pt>
                <c:pt idx="13">
                  <c:v>1.1918</c:v>
                </c:pt>
                <c:pt idx="14">
                  <c:v>1.8762000000000001</c:v>
                </c:pt>
                <c:pt idx="15">
                  <c:v>1.9941</c:v>
                </c:pt>
                <c:pt idx="16">
                  <c:v>1.5077</c:v>
                </c:pt>
                <c:pt idx="17">
                  <c:v>1.6756</c:v>
                </c:pt>
                <c:pt idx="18">
                  <c:v>1.2602</c:v>
                </c:pt>
                <c:pt idx="19">
                  <c:v>1.1434</c:v>
                </c:pt>
                <c:pt idx="20">
                  <c:v>1.2722</c:v>
                </c:pt>
                <c:pt idx="21">
                  <c:v>2.4870999999999999</c:v>
                </c:pt>
                <c:pt idx="22">
                  <c:v>2.0068999999999999</c:v>
                </c:pt>
                <c:pt idx="23">
                  <c:v>3.2650999999999999</c:v>
                </c:pt>
                <c:pt idx="24">
                  <c:v>2.2505999999999999</c:v>
                </c:pt>
                <c:pt idx="25">
                  <c:v>4.2401</c:v>
                </c:pt>
                <c:pt idx="26">
                  <c:v>4.45</c:v>
                </c:pt>
                <c:pt idx="27">
                  <c:v>2.5209999999999999</c:v>
                </c:pt>
                <c:pt idx="28">
                  <c:v>2.0537999999999998</c:v>
                </c:pt>
                <c:pt idx="29">
                  <c:v>2.3489</c:v>
                </c:pt>
                <c:pt idx="30">
                  <c:v>1.7972999999999999</c:v>
                </c:pt>
                <c:pt idx="31">
                  <c:v>2.1692</c:v>
                </c:pt>
                <c:pt idx="32">
                  <c:v>2.5028999999999999</c:v>
                </c:pt>
                <c:pt idx="33">
                  <c:v>0.46110000000000001</c:v>
                </c:pt>
                <c:pt idx="34">
                  <c:v>2.6122999999999998</c:v>
                </c:pt>
                <c:pt idx="35">
                  <c:v>2.2347000000000001</c:v>
                </c:pt>
                <c:pt idx="36">
                  <c:v>2.3079999999999998</c:v>
                </c:pt>
                <c:pt idx="37">
                  <c:v>1.8381000000000001</c:v>
                </c:pt>
                <c:pt idx="38">
                  <c:v>2.3292999999999999</c:v>
                </c:pt>
                <c:pt idx="39">
                  <c:v>3.0124</c:v>
                </c:pt>
                <c:pt idx="40">
                  <c:v>1.2444</c:v>
                </c:pt>
                <c:pt idx="41">
                  <c:v>4.2918000000000003</c:v>
                </c:pt>
                <c:pt idx="42">
                  <c:v>1.9936</c:v>
                </c:pt>
                <c:pt idx="43">
                  <c:v>2.9165999999999999</c:v>
                </c:pt>
                <c:pt idx="44">
                  <c:v>2.4527000000000001</c:v>
                </c:pt>
                <c:pt idx="45">
                  <c:v>5.0594000000000001</c:v>
                </c:pt>
              </c:numCache>
            </c:numRef>
          </c:xVal>
          <c:yVal>
            <c:numRef>
              <c:f>Data!$G$8:$G$53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F7-4D0C-8E85-400D313F0C18}"/>
            </c:ext>
          </c:extLst>
        </c:ser>
        <c:ser>
          <c:idx val="1"/>
          <c:order val="1"/>
          <c:tx>
            <c:strRef>
              <c:f>Data!$K$7</c:f>
              <c:strCache>
                <c:ptCount val="1"/>
                <c:pt idx="0">
                  <c:v>Step 0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Data!$D$8:$D$53</c:f>
              <c:numCache>
                <c:formatCode>General</c:formatCode>
                <c:ptCount val="46"/>
                <c:pt idx="0">
                  <c:v>1.0865</c:v>
                </c:pt>
                <c:pt idx="1">
                  <c:v>1.5134000000000001</c:v>
                </c:pt>
                <c:pt idx="2">
                  <c:v>1.0077</c:v>
                </c:pt>
                <c:pt idx="3">
                  <c:v>1.4543999999999999</c:v>
                </c:pt>
                <c:pt idx="4">
                  <c:v>1.5644</c:v>
                </c:pt>
                <c:pt idx="5">
                  <c:v>0.70660000000000001</c:v>
                </c:pt>
                <c:pt idx="6">
                  <c:v>1.5064</c:v>
                </c:pt>
                <c:pt idx="7">
                  <c:v>1.3736999999999999</c:v>
                </c:pt>
                <c:pt idx="8">
                  <c:v>1.3723000000000001</c:v>
                </c:pt>
                <c:pt idx="9">
                  <c:v>1.4196</c:v>
                </c:pt>
                <c:pt idx="10">
                  <c:v>0.33100000000000002</c:v>
                </c:pt>
                <c:pt idx="11">
                  <c:v>1.3124</c:v>
                </c:pt>
                <c:pt idx="12">
                  <c:v>2.1495000000000002</c:v>
                </c:pt>
                <c:pt idx="13">
                  <c:v>1.1918</c:v>
                </c:pt>
                <c:pt idx="14">
                  <c:v>1.8762000000000001</c:v>
                </c:pt>
                <c:pt idx="15">
                  <c:v>1.9941</c:v>
                </c:pt>
                <c:pt idx="16">
                  <c:v>1.5077</c:v>
                </c:pt>
                <c:pt idx="17">
                  <c:v>1.6756</c:v>
                </c:pt>
                <c:pt idx="18">
                  <c:v>1.2602</c:v>
                </c:pt>
                <c:pt idx="19">
                  <c:v>1.1434</c:v>
                </c:pt>
                <c:pt idx="20">
                  <c:v>1.2722</c:v>
                </c:pt>
                <c:pt idx="21">
                  <c:v>2.4870999999999999</c:v>
                </c:pt>
                <c:pt idx="22">
                  <c:v>2.0068999999999999</c:v>
                </c:pt>
                <c:pt idx="23">
                  <c:v>3.2650999999999999</c:v>
                </c:pt>
                <c:pt idx="24">
                  <c:v>2.2505999999999999</c:v>
                </c:pt>
                <c:pt idx="25">
                  <c:v>4.2401</c:v>
                </c:pt>
                <c:pt idx="26">
                  <c:v>4.45</c:v>
                </c:pt>
                <c:pt idx="27">
                  <c:v>2.5209999999999999</c:v>
                </c:pt>
                <c:pt idx="28">
                  <c:v>2.0537999999999998</c:v>
                </c:pt>
                <c:pt idx="29">
                  <c:v>2.3489</c:v>
                </c:pt>
                <c:pt idx="30">
                  <c:v>1.7972999999999999</c:v>
                </c:pt>
                <c:pt idx="31">
                  <c:v>2.1692</c:v>
                </c:pt>
                <c:pt idx="32">
                  <c:v>2.5028999999999999</c:v>
                </c:pt>
                <c:pt idx="33">
                  <c:v>0.46110000000000001</c:v>
                </c:pt>
                <c:pt idx="34">
                  <c:v>2.6122999999999998</c:v>
                </c:pt>
                <c:pt idx="35">
                  <c:v>2.2347000000000001</c:v>
                </c:pt>
                <c:pt idx="36">
                  <c:v>2.3079999999999998</c:v>
                </c:pt>
                <c:pt idx="37">
                  <c:v>1.8381000000000001</c:v>
                </c:pt>
                <c:pt idx="38">
                  <c:v>2.3292999999999999</c:v>
                </c:pt>
                <c:pt idx="39">
                  <c:v>3.0124</c:v>
                </c:pt>
                <c:pt idx="40">
                  <c:v>1.2444</c:v>
                </c:pt>
                <c:pt idx="41">
                  <c:v>4.2918000000000003</c:v>
                </c:pt>
                <c:pt idx="42">
                  <c:v>1.9936</c:v>
                </c:pt>
                <c:pt idx="43">
                  <c:v>2.9165999999999999</c:v>
                </c:pt>
                <c:pt idx="44">
                  <c:v>2.4527000000000001</c:v>
                </c:pt>
                <c:pt idx="45">
                  <c:v>5.0594000000000001</c:v>
                </c:pt>
              </c:numCache>
            </c:numRef>
          </c:xVal>
          <c:yVal>
            <c:numRef>
              <c:f>Data!$K$8:$K$53</c:f>
              <c:numCache>
                <c:formatCode>General</c:formatCode>
                <c:ptCount val="46"/>
                <c:pt idx="0">
                  <c:v>0.45652174121860351</c:v>
                </c:pt>
                <c:pt idx="1">
                  <c:v>0.45652174121860351</c:v>
                </c:pt>
                <c:pt idx="2">
                  <c:v>0.45652174121860351</c:v>
                </c:pt>
                <c:pt idx="3">
                  <c:v>0.45652174121860351</c:v>
                </c:pt>
                <c:pt idx="4">
                  <c:v>0.45652174121860351</c:v>
                </c:pt>
                <c:pt idx="5">
                  <c:v>0.45652174121860351</c:v>
                </c:pt>
                <c:pt idx="6">
                  <c:v>0.45652174121860351</c:v>
                </c:pt>
                <c:pt idx="7">
                  <c:v>0.45652174121860351</c:v>
                </c:pt>
                <c:pt idx="8">
                  <c:v>0.45652174121860351</c:v>
                </c:pt>
                <c:pt idx="9">
                  <c:v>0.45652174121860351</c:v>
                </c:pt>
                <c:pt idx="10">
                  <c:v>0.45652174121860351</c:v>
                </c:pt>
                <c:pt idx="11">
                  <c:v>0.45652174121860351</c:v>
                </c:pt>
                <c:pt idx="12">
                  <c:v>0.45652174121860351</c:v>
                </c:pt>
                <c:pt idx="13">
                  <c:v>0.45652174121860351</c:v>
                </c:pt>
                <c:pt idx="14">
                  <c:v>0.45652174121860351</c:v>
                </c:pt>
                <c:pt idx="15">
                  <c:v>0.45652174121860351</c:v>
                </c:pt>
                <c:pt idx="16">
                  <c:v>0.45652174121860351</c:v>
                </c:pt>
                <c:pt idx="17">
                  <c:v>0.45652174121860351</c:v>
                </c:pt>
                <c:pt idx="18">
                  <c:v>0.45652174121860351</c:v>
                </c:pt>
                <c:pt idx="19">
                  <c:v>0.45652174121860351</c:v>
                </c:pt>
                <c:pt idx="20">
                  <c:v>0.45652174121860351</c:v>
                </c:pt>
                <c:pt idx="21">
                  <c:v>0.45652174121860351</c:v>
                </c:pt>
                <c:pt idx="22">
                  <c:v>0.45652174121860351</c:v>
                </c:pt>
                <c:pt idx="23">
                  <c:v>0.45652174121860351</c:v>
                </c:pt>
                <c:pt idx="24">
                  <c:v>0.45652174121860351</c:v>
                </c:pt>
                <c:pt idx="25">
                  <c:v>0.45652174121860351</c:v>
                </c:pt>
                <c:pt idx="26">
                  <c:v>0.45652174121860351</c:v>
                </c:pt>
                <c:pt idx="27">
                  <c:v>0.45652174121860351</c:v>
                </c:pt>
                <c:pt idx="28">
                  <c:v>0.45652174121860351</c:v>
                </c:pt>
                <c:pt idx="29">
                  <c:v>0.45652174121860351</c:v>
                </c:pt>
                <c:pt idx="30">
                  <c:v>0.45652174121860351</c:v>
                </c:pt>
                <c:pt idx="31">
                  <c:v>0.45652174121860351</c:v>
                </c:pt>
                <c:pt idx="32">
                  <c:v>0.45652174121860351</c:v>
                </c:pt>
                <c:pt idx="33">
                  <c:v>0.45652174121860351</c:v>
                </c:pt>
                <c:pt idx="34">
                  <c:v>0.45652174121860351</c:v>
                </c:pt>
                <c:pt idx="35">
                  <c:v>0.45652174121860351</c:v>
                </c:pt>
                <c:pt idx="36">
                  <c:v>0.45652174121860351</c:v>
                </c:pt>
                <c:pt idx="37">
                  <c:v>0.45652174121860351</c:v>
                </c:pt>
                <c:pt idx="38">
                  <c:v>0.45652174121860351</c:v>
                </c:pt>
                <c:pt idx="39">
                  <c:v>0.45652174121860351</c:v>
                </c:pt>
                <c:pt idx="40">
                  <c:v>0.45652174121860351</c:v>
                </c:pt>
                <c:pt idx="41">
                  <c:v>0.45652174121860351</c:v>
                </c:pt>
                <c:pt idx="42">
                  <c:v>0.45652174121860351</c:v>
                </c:pt>
                <c:pt idx="43">
                  <c:v>0.45652174121860351</c:v>
                </c:pt>
                <c:pt idx="44">
                  <c:v>0.45652174121860351</c:v>
                </c:pt>
                <c:pt idx="45">
                  <c:v>0.45652174121860351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F7-4D0C-8E85-400D313F0C18}"/>
            </c:ext>
          </c:extLst>
        </c:ser>
        <c:ser>
          <c:idx val="2"/>
          <c:order val="2"/>
          <c:tx>
            <c:strRef>
              <c:f>Data!$N$7</c:f>
              <c:strCache>
                <c:ptCount val="1"/>
                <c:pt idx="0">
                  <c:v>Step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Data!$D$8:$D$53</c:f>
              <c:numCache>
                <c:formatCode>General</c:formatCode>
                <c:ptCount val="46"/>
                <c:pt idx="0">
                  <c:v>1.0865</c:v>
                </c:pt>
                <c:pt idx="1">
                  <c:v>1.5134000000000001</c:v>
                </c:pt>
                <c:pt idx="2">
                  <c:v>1.0077</c:v>
                </c:pt>
                <c:pt idx="3">
                  <c:v>1.4543999999999999</c:v>
                </c:pt>
                <c:pt idx="4">
                  <c:v>1.5644</c:v>
                </c:pt>
                <c:pt idx="5">
                  <c:v>0.70660000000000001</c:v>
                </c:pt>
                <c:pt idx="6">
                  <c:v>1.5064</c:v>
                </c:pt>
                <c:pt idx="7">
                  <c:v>1.3736999999999999</c:v>
                </c:pt>
                <c:pt idx="8">
                  <c:v>1.3723000000000001</c:v>
                </c:pt>
                <c:pt idx="9">
                  <c:v>1.4196</c:v>
                </c:pt>
                <c:pt idx="10">
                  <c:v>0.33100000000000002</c:v>
                </c:pt>
                <c:pt idx="11">
                  <c:v>1.3124</c:v>
                </c:pt>
                <c:pt idx="12">
                  <c:v>2.1495000000000002</c:v>
                </c:pt>
                <c:pt idx="13">
                  <c:v>1.1918</c:v>
                </c:pt>
                <c:pt idx="14">
                  <c:v>1.8762000000000001</c:v>
                </c:pt>
                <c:pt idx="15">
                  <c:v>1.9941</c:v>
                </c:pt>
                <c:pt idx="16">
                  <c:v>1.5077</c:v>
                </c:pt>
                <c:pt idx="17">
                  <c:v>1.6756</c:v>
                </c:pt>
                <c:pt idx="18">
                  <c:v>1.2602</c:v>
                </c:pt>
                <c:pt idx="19">
                  <c:v>1.1434</c:v>
                </c:pt>
                <c:pt idx="20">
                  <c:v>1.2722</c:v>
                </c:pt>
                <c:pt idx="21">
                  <c:v>2.4870999999999999</c:v>
                </c:pt>
                <c:pt idx="22">
                  <c:v>2.0068999999999999</c:v>
                </c:pt>
                <c:pt idx="23">
                  <c:v>3.2650999999999999</c:v>
                </c:pt>
                <c:pt idx="24">
                  <c:v>2.2505999999999999</c:v>
                </c:pt>
                <c:pt idx="25">
                  <c:v>4.2401</c:v>
                </c:pt>
                <c:pt idx="26">
                  <c:v>4.45</c:v>
                </c:pt>
                <c:pt idx="27">
                  <c:v>2.5209999999999999</c:v>
                </c:pt>
                <c:pt idx="28">
                  <c:v>2.0537999999999998</c:v>
                </c:pt>
                <c:pt idx="29">
                  <c:v>2.3489</c:v>
                </c:pt>
                <c:pt idx="30">
                  <c:v>1.7972999999999999</c:v>
                </c:pt>
                <c:pt idx="31">
                  <c:v>2.1692</c:v>
                </c:pt>
                <c:pt idx="32">
                  <c:v>2.5028999999999999</c:v>
                </c:pt>
                <c:pt idx="33">
                  <c:v>0.46110000000000001</c:v>
                </c:pt>
                <c:pt idx="34">
                  <c:v>2.6122999999999998</c:v>
                </c:pt>
                <c:pt idx="35">
                  <c:v>2.2347000000000001</c:v>
                </c:pt>
                <c:pt idx="36">
                  <c:v>2.3079999999999998</c:v>
                </c:pt>
                <c:pt idx="37">
                  <c:v>1.8381000000000001</c:v>
                </c:pt>
                <c:pt idx="38">
                  <c:v>2.3292999999999999</c:v>
                </c:pt>
                <c:pt idx="39">
                  <c:v>3.0124</c:v>
                </c:pt>
                <c:pt idx="40">
                  <c:v>1.2444</c:v>
                </c:pt>
                <c:pt idx="41">
                  <c:v>4.2918000000000003</c:v>
                </c:pt>
                <c:pt idx="42">
                  <c:v>1.9936</c:v>
                </c:pt>
                <c:pt idx="43">
                  <c:v>2.9165999999999999</c:v>
                </c:pt>
                <c:pt idx="44">
                  <c:v>2.4527000000000001</c:v>
                </c:pt>
                <c:pt idx="45">
                  <c:v>5.0594000000000001</c:v>
                </c:pt>
              </c:numCache>
            </c:numRef>
          </c:xVal>
          <c:yVal>
            <c:numRef>
              <c:f>Data!$N$8:$N$53</c:f>
              <c:numCache>
                <c:formatCode>General</c:formatCode>
                <c:ptCount val="46"/>
                <c:pt idx="0">
                  <c:v>0.91645895699537261</c:v>
                </c:pt>
                <c:pt idx="1">
                  <c:v>0.7214515629385192</c:v>
                </c:pt>
                <c:pt idx="2">
                  <c:v>0.9347242542701536</c:v>
                </c:pt>
                <c:pt idx="3">
                  <c:v>0.75972528452877841</c:v>
                </c:pt>
                <c:pt idx="4">
                  <c:v>0.68551273907870747</c:v>
                </c:pt>
                <c:pt idx="5">
                  <c:v>0.97539183349160696</c:v>
                </c:pt>
                <c:pt idx="6">
                  <c:v>0.72618315965573188</c:v>
                </c:pt>
                <c:pt idx="7">
                  <c:v>0.80597260215641064</c:v>
                </c:pt>
                <c:pt idx="8">
                  <c:v>0.80671182332241687</c:v>
                </c:pt>
                <c:pt idx="9">
                  <c:v>0.78054506742363727</c:v>
                </c:pt>
                <c:pt idx="10">
                  <c:v>0.99296503474611231</c:v>
                </c:pt>
                <c:pt idx="11">
                  <c:v>0.83635151142129682</c:v>
                </c:pt>
                <c:pt idx="12">
                  <c:v>0.23161491896392541</c:v>
                </c:pt>
                <c:pt idx="13">
                  <c:v>0.88484375248801661</c:v>
                </c:pt>
                <c:pt idx="14">
                  <c:v>0.43165867195676527</c:v>
                </c:pt>
                <c:pt idx="15">
                  <c:v>0.33765759956784103</c:v>
                </c:pt>
                <c:pt idx="16">
                  <c:v>0.72530822942954909</c:v>
                </c:pt>
                <c:pt idx="17">
                  <c:v>0.59945994896126231</c:v>
                </c:pt>
                <c:pt idx="18">
                  <c:v>0.85910008741651689</c:v>
                </c:pt>
                <c:pt idx="19">
                  <c:v>0.90049882489399535</c:v>
                </c:pt>
                <c:pt idx="20">
                  <c:v>0.85411649682874469</c:v>
                </c:pt>
                <c:pt idx="21">
                  <c:v>8.7802651116163491E-2</c:v>
                </c:pt>
                <c:pt idx="22">
                  <c:v>0.32804693763093545</c:v>
                </c:pt>
                <c:pt idx="23">
                  <c:v>6.8852217780569457E-3</c:v>
                </c:pt>
                <c:pt idx="24">
                  <c:v>0.17637961492387402</c:v>
                </c:pt>
                <c:pt idx="25">
                  <c:v>2.5645454885444554E-4</c:v>
                </c:pt>
                <c:pt idx="26">
                  <c:v>1.2613246610215402E-4</c:v>
                </c:pt>
                <c:pt idx="27">
                  <c:v>7.9045060376424642E-2</c:v>
                </c:pt>
                <c:pt idx="28">
                  <c:v>0.29408667064753113</c:v>
                </c:pt>
                <c:pt idx="29">
                  <c:v>0.13314192330185126</c:v>
                </c:pt>
                <c:pt idx="30">
                  <c:v>0.4979257432470286</c:v>
                </c:pt>
                <c:pt idx="31">
                  <c:v>0.21997230001425877</c:v>
                </c:pt>
                <c:pt idx="32">
                  <c:v>8.361679119143299E-2</c:v>
                </c:pt>
                <c:pt idx="33">
                  <c:v>0.98911997112461147</c:v>
                </c:pt>
                <c:pt idx="34">
                  <c:v>5.929459185659066E-2</c:v>
                </c:pt>
                <c:pt idx="35">
                  <c:v>0.18432621580331604</c:v>
                </c:pt>
                <c:pt idx="36">
                  <c:v>0.14992853576901011</c:v>
                </c:pt>
                <c:pt idx="37">
                  <c:v>0.46350081848862185</c:v>
                </c:pt>
                <c:pt idx="38">
                  <c:v>0.14097871175382012</c:v>
                </c:pt>
                <c:pt idx="39">
                  <c:v>1.6032148637657034E-2</c:v>
                </c:pt>
                <c:pt idx="40">
                  <c:v>0.86544388881335055</c:v>
                </c:pt>
                <c:pt idx="41">
                  <c:v>2.1533088898399963E-4</c:v>
                </c:pt>
                <c:pt idx="42">
                  <c:v>0.33803581620755602</c:v>
                </c:pt>
                <c:pt idx="43">
                  <c:v>2.2030251024022212E-2</c:v>
                </c:pt>
                <c:pt idx="44">
                  <c:v>9.7576643510689426E-2</c:v>
                </c:pt>
                <c:pt idx="45">
                  <c:v>1.6068119238297878E-5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F7-4D0C-8E85-400D313F0C18}"/>
            </c:ext>
          </c:extLst>
        </c:ser>
        <c:ser>
          <c:idx val="3"/>
          <c:order val="3"/>
          <c:tx>
            <c:strRef>
              <c:f>Data!$Q$7</c:f>
              <c:strCache>
                <c:ptCount val="1"/>
                <c:pt idx="0">
                  <c:v>Step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Data!$D$8:$D$53</c:f>
              <c:numCache>
                <c:formatCode>General</c:formatCode>
                <c:ptCount val="46"/>
                <c:pt idx="0">
                  <c:v>1.0865</c:v>
                </c:pt>
                <c:pt idx="1">
                  <c:v>1.5134000000000001</c:v>
                </c:pt>
                <c:pt idx="2">
                  <c:v>1.0077</c:v>
                </c:pt>
                <c:pt idx="3">
                  <c:v>1.4543999999999999</c:v>
                </c:pt>
                <c:pt idx="4">
                  <c:v>1.5644</c:v>
                </c:pt>
                <c:pt idx="5">
                  <c:v>0.70660000000000001</c:v>
                </c:pt>
                <c:pt idx="6">
                  <c:v>1.5064</c:v>
                </c:pt>
                <c:pt idx="7">
                  <c:v>1.3736999999999999</c:v>
                </c:pt>
                <c:pt idx="8">
                  <c:v>1.3723000000000001</c:v>
                </c:pt>
                <c:pt idx="9">
                  <c:v>1.4196</c:v>
                </c:pt>
                <c:pt idx="10">
                  <c:v>0.33100000000000002</c:v>
                </c:pt>
                <c:pt idx="11">
                  <c:v>1.3124</c:v>
                </c:pt>
                <c:pt idx="12">
                  <c:v>2.1495000000000002</c:v>
                </c:pt>
                <c:pt idx="13">
                  <c:v>1.1918</c:v>
                </c:pt>
                <c:pt idx="14">
                  <c:v>1.8762000000000001</c:v>
                </c:pt>
                <c:pt idx="15">
                  <c:v>1.9941</c:v>
                </c:pt>
                <c:pt idx="16">
                  <c:v>1.5077</c:v>
                </c:pt>
                <c:pt idx="17">
                  <c:v>1.6756</c:v>
                </c:pt>
                <c:pt idx="18">
                  <c:v>1.2602</c:v>
                </c:pt>
                <c:pt idx="19">
                  <c:v>1.1434</c:v>
                </c:pt>
                <c:pt idx="20">
                  <c:v>1.2722</c:v>
                </c:pt>
                <c:pt idx="21">
                  <c:v>2.4870999999999999</c:v>
                </c:pt>
                <c:pt idx="22">
                  <c:v>2.0068999999999999</c:v>
                </c:pt>
                <c:pt idx="23">
                  <c:v>3.2650999999999999</c:v>
                </c:pt>
                <c:pt idx="24">
                  <c:v>2.2505999999999999</c:v>
                </c:pt>
                <c:pt idx="25">
                  <c:v>4.2401</c:v>
                </c:pt>
                <c:pt idx="26">
                  <c:v>4.45</c:v>
                </c:pt>
                <c:pt idx="27">
                  <c:v>2.5209999999999999</c:v>
                </c:pt>
                <c:pt idx="28">
                  <c:v>2.0537999999999998</c:v>
                </c:pt>
                <c:pt idx="29">
                  <c:v>2.3489</c:v>
                </c:pt>
                <c:pt idx="30">
                  <c:v>1.7972999999999999</c:v>
                </c:pt>
                <c:pt idx="31">
                  <c:v>2.1692</c:v>
                </c:pt>
                <c:pt idx="32">
                  <c:v>2.5028999999999999</c:v>
                </c:pt>
                <c:pt idx="33">
                  <c:v>0.46110000000000001</c:v>
                </c:pt>
                <c:pt idx="34">
                  <c:v>2.6122999999999998</c:v>
                </c:pt>
                <c:pt idx="35">
                  <c:v>2.2347000000000001</c:v>
                </c:pt>
                <c:pt idx="36">
                  <c:v>2.3079999999999998</c:v>
                </c:pt>
                <c:pt idx="37">
                  <c:v>1.8381000000000001</c:v>
                </c:pt>
                <c:pt idx="38">
                  <c:v>2.3292999999999999</c:v>
                </c:pt>
                <c:pt idx="39">
                  <c:v>3.0124</c:v>
                </c:pt>
                <c:pt idx="40">
                  <c:v>1.2444</c:v>
                </c:pt>
                <c:pt idx="41">
                  <c:v>4.2918000000000003</c:v>
                </c:pt>
                <c:pt idx="42">
                  <c:v>1.9936</c:v>
                </c:pt>
                <c:pt idx="43">
                  <c:v>2.9165999999999999</c:v>
                </c:pt>
                <c:pt idx="44">
                  <c:v>2.4527000000000001</c:v>
                </c:pt>
                <c:pt idx="45">
                  <c:v>5.0594000000000001</c:v>
                </c:pt>
              </c:numCache>
            </c:numRef>
          </c:xVal>
          <c:yVal>
            <c:numRef>
              <c:f>Data!$Q$8:$Q$53</c:f>
              <c:numCache>
                <c:formatCode>General</c:formatCode>
                <c:ptCount val="46"/>
                <c:pt idx="0">
                  <c:v>0.99641817785030995</c:v>
                </c:pt>
                <c:pt idx="1">
                  <c:v>0.99388145973477526</c:v>
                </c:pt>
                <c:pt idx="2">
                  <c:v>0.92332618922986331</c:v>
                </c:pt>
                <c:pt idx="3">
                  <c:v>0.88418849992147952</c:v>
                </c:pt>
                <c:pt idx="4">
                  <c:v>0.8681068432403577</c:v>
                </c:pt>
                <c:pt idx="5">
                  <c:v>0.99151847882017918</c:v>
                </c:pt>
                <c:pt idx="6">
                  <c:v>0.76291049654799581</c:v>
                </c:pt>
                <c:pt idx="7">
                  <c:v>0.90313846722005964</c:v>
                </c:pt>
                <c:pt idx="8">
                  <c:v>0.79076496683820352</c:v>
                </c:pt>
                <c:pt idx="9">
                  <c:v>0.92788491487990077</c:v>
                </c:pt>
                <c:pt idx="10">
                  <c:v>0.9984655684760475</c:v>
                </c:pt>
                <c:pt idx="11">
                  <c:v>0.82030484030981698</c:v>
                </c:pt>
                <c:pt idx="12">
                  <c:v>0.34937250894313393</c:v>
                </c:pt>
                <c:pt idx="13">
                  <c:v>0.98498570225150228</c:v>
                </c:pt>
                <c:pt idx="14">
                  <c:v>0.33641029814854384</c:v>
                </c:pt>
                <c:pt idx="15">
                  <c:v>7.4559698699821625E-2</c:v>
                </c:pt>
                <c:pt idx="16">
                  <c:v>0.86930353503582658</c:v>
                </c:pt>
                <c:pt idx="17">
                  <c:v>0.64331459581238459</c:v>
                </c:pt>
                <c:pt idx="18">
                  <c:v>0.88802345026056051</c:v>
                </c:pt>
                <c:pt idx="19">
                  <c:v>0.84450941444160776</c:v>
                </c:pt>
                <c:pt idx="20">
                  <c:v>0.98171695718045149</c:v>
                </c:pt>
                <c:pt idx="21">
                  <c:v>6.984606665914596E-3</c:v>
                </c:pt>
                <c:pt idx="22">
                  <c:v>0.34880677979342078</c:v>
                </c:pt>
                <c:pt idx="23">
                  <c:v>1.6250539500377119E-3</c:v>
                </c:pt>
                <c:pt idx="24">
                  <c:v>0.10619919146623438</c:v>
                </c:pt>
                <c:pt idx="25">
                  <c:v>1.1986731549788323E-4</c:v>
                </c:pt>
                <c:pt idx="26">
                  <c:v>6.8472165223251575E-5</c:v>
                </c:pt>
                <c:pt idx="27">
                  <c:v>7.8961631177966937E-2</c:v>
                </c:pt>
                <c:pt idx="28">
                  <c:v>0.46361015048436394</c:v>
                </c:pt>
                <c:pt idx="29">
                  <c:v>7.0193407869740307E-2</c:v>
                </c:pt>
                <c:pt idx="30">
                  <c:v>0.35339185741848933</c:v>
                </c:pt>
                <c:pt idx="31">
                  <c:v>0.17197477775758901</c:v>
                </c:pt>
                <c:pt idx="32">
                  <c:v>0.27437864721516186</c:v>
                </c:pt>
                <c:pt idx="33">
                  <c:v>0.97462559982730501</c:v>
                </c:pt>
                <c:pt idx="34">
                  <c:v>5.407169298570657E-2</c:v>
                </c:pt>
                <c:pt idx="35">
                  <c:v>0.14338802886922664</c:v>
                </c:pt>
                <c:pt idx="36">
                  <c:v>0.10846260064615591</c:v>
                </c:pt>
                <c:pt idx="37">
                  <c:v>0.17928774527437308</c:v>
                </c:pt>
                <c:pt idx="38">
                  <c:v>9.5466250814990519E-3</c:v>
                </c:pt>
                <c:pt idx="39">
                  <c:v>0.27442668606301529</c:v>
                </c:pt>
                <c:pt idx="40">
                  <c:v>0.2771957330600518</c:v>
                </c:pt>
                <c:pt idx="41">
                  <c:v>2.1715580283063101E-5</c:v>
                </c:pt>
                <c:pt idx="42">
                  <c:v>0.19557773447523</c:v>
                </c:pt>
                <c:pt idx="43">
                  <c:v>2.4651810093719441E-3</c:v>
                </c:pt>
                <c:pt idx="44">
                  <c:v>7.1508949481039988E-2</c:v>
                </c:pt>
                <c:pt idx="45">
                  <c:v>1.8506273219293561E-6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F7-4D0C-8E85-400D313F0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141504"/>
        <c:axId val="1"/>
      </c:scatterChart>
      <c:valAx>
        <c:axId val="79814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Assests / Current Liabilities</a:t>
                </a:r>
              </a:p>
            </c:rich>
          </c:tx>
          <c:layout>
            <c:manualLayout>
              <c:xMode val="edge"/>
              <c:yMode val="edge"/>
              <c:x val="0.279296875"/>
              <c:y val="0.83980582524271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141504"/>
        <c:crosses val="autoZero"/>
        <c:crossBetween val="midCat"/>
        <c:majorUnit val="0.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84375"/>
          <c:y val="2.4271844660194174E-2"/>
          <c:w val="0.150390625"/>
          <c:h val="0.41262135922330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6798247095639"/>
          <c:y val="4.1871971540144347E-2"/>
          <c:w val="0.75471929883825561"/>
          <c:h val="0.85221777369940843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Graphs!$K$3</c:f>
              <c:strCache>
                <c:ptCount val="1"/>
                <c:pt idx="0">
                  <c:v>OK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Graphs!$J$4:$J$49</c:f>
              <c:numCache>
                <c:formatCode>General</c:formatCode>
                <c:ptCount val="46"/>
                <c:pt idx="0">
                  <c:v>1.0865</c:v>
                </c:pt>
                <c:pt idx="1">
                  <c:v>1.5134000000000001</c:v>
                </c:pt>
                <c:pt idx="2">
                  <c:v>1.0077</c:v>
                </c:pt>
                <c:pt idx="3">
                  <c:v>1.4543999999999999</c:v>
                </c:pt>
                <c:pt idx="4">
                  <c:v>1.5644</c:v>
                </c:pt>
                <c:pt idx="5">
                  <c:v>0.70660000000000001</c:v>
                </c:pt>
                <c:pt idx="6">
                  <c:v>1.5064</c:v>
                </c:pt>
                <c:pt idx="7">
                  <c:v>1.3736999999999999</c:v>
                </c:pt>
                <c:pt idx="8">
                  <c:v>1.3723000000000001</c:v>
                </c:pt>
                <c:pt idx="9">
                  <c:v>1.4196</c:v>
                </c:pt>
                <c:pt idx="10">
                  <c:v>0.33100000000000002</c:v>
                </c:pt>
                <c:pt idx="11">
                  <c:v>1.3124</c:v>
                </c:pt>
                <c:pt idx="12">
                  <c:v>2.1495000000000002</c:v>
                </c:pt>
                <c:pt idx="13">
                  <c:v>1.1918</c:v>
                </c:pt>
                <c:pt idx="14">
                  <c:v>1.8762000000000001</c:v>
                </c:pt>
                <c:pt idx="15">
                  <c:v>1.9941</c:v>
                </c:pt>
                <c:pt idx="16">
                  <c:v>1.5077</c:v>
                </c:pt>
                <c:pt idx="17">
                  <c:v>1.6756</c:v>
                </c:pt>
                <c:pt idx="18">
                  <c:v>1.2602</c:v>
                </c:pt>
                <c:pt idx="19">
                  <c:v>1.1434</c:v>
                </c:pt>
                <c:pt idx="20">
                  <c:v>1.2722</c:v>
                </c:pt>
                <c:pt idx="21">
                  <c:v>2.4870999999999999</c:v>
                </c:pt>
                <c:pt idx="22">
                  <c:v>2.0068999999999999</c:v>
                </c:pt>
                <c:pt idx="23">
                  <c:v>3.2650999999999999</c:v>
                </c:pt>
                <c:pt idx="24">
                  <c:v>2.2505999999999999</c:v>
                </c:pt>
                <c:pt idx="25">
                  <c:v>4.2401</c:v>
                </c:pt>
                <c:pt idx="26">
                  <c:v>4.45</c:v>
                </c:pt>
                <c:pt idx="27">
                  <c:v>2.5209999999999999</c:v>
                </c:pt>
                <c:pt idx="28">
                  <c:v>2.0537999999999998</c:v>
                </c:pt>
                <c:pt idx="29">
                  <c:v>2.3489</c:v>
                </c:pt>
                <c:pt idx="30">
                  <c:v>1.7972999999999999</c:v>
                </c:pt>
                <c:pt idx="31">
                  <c:v>2.1692</c:v>
                </c:pt>
                <c:pt idx="32">
                  <c:v>2.5028999999999999</c:v>
                </c:pt>
                <c:pt idx="33">
                  <c:v>0.46110000000000001</c:v>
                </c:pt>
                <c:pt idx="34">
                  <c:v>2.6122999999999998</c:v>
                </c:pt>
                <c:pt idx="35">
                  <c:v>2.2347000000000001</c:v>
                </c:pt>
                <c:pt idx="36">
                  <c:v>2.3079999999999998</c:v>
                </c:pt>
                <c:pt idx="37">
                  <c:v>1.8381000000000001</c:v>
                </c:pt>
                <c:pt idx="38">
                  <c:v>2.3292999999999999</c:v>
                </c:pt>
                <c:pt idx="39">
                  <c:v>3.0124</c:v>
                </c:pt>
                <c:pt idx="40">
                  <c:v>1.2444</c:v>
                </c:pt>
                <c:pt idx="41">
                  <c:v>4.2918000000000003</c:v>
                </c:pt>
                <c:pt idx="42">
                  <c:v>1.9936</c:v>
                </c:pt>
                <c:pt idx="43">
                  <c:v>2.9165999999999999</c:v>
                </c:pt>
                <c:pt idx="44">
                  <c:v>2.4527000000000001</c:v>
                </c:pt>
                <c:pt idx="45">
                  <c:v>5.0594000000000001</c:v>
                </c:pt>
              </c:numCache>
            </c:numRef>
          </c:xVal>
          <c:yVal>
            <c:numRef>
              <c:f>Graphs!$K$4:$K$49</c:f>
              <c:numCache>
                <c:formatCode>General</c:formatCode>
                <c:ptCount val="46"/>
                <c:pt idx="21">
                  <c:v>0.51349999999999996</c:v>
                </c:pt>
                <c:pt idx="22">
                  <c:v>7.6899999999999996E-2</c:v>
                </c:pt>
                <c:pt idx="23">
                  <c:v>0.37759999999999999</c:v>
                </c:pt>
                <c:pt idx="24">
                  <c:v>0.1933</c:v>
                </c:pt>
                <c:pt idx="25">
                  <c:v>0.32479999999999998</c:v>
                </c:pt>
                <c:pt idx="26">
                  <c:v>0.31319999999999998</c:v>
                </c:pt>
                <c:pt idx="27">
                  <c:v>0.11840000000000001</c:v>
                </c:pt>
                <c:pt idx="28">
                  <c:v>-1.7299999999999999E-2</c:v>
                </c:pt>
                <c:pt idx="29">
                  <c:v>0.21690000000000001</c:v>
                </c:pt>
                <c:pt idx="30">
                  <c:v>0.17030000000000001</c:v>
                </c:pt>
                <c:pt idx="31">
                  <c:v>0.14599999999999999</c:v>
                </c:pt>
                <c:pt idx="32">
                  <c:v>-9.8500000000000004E-2</c:v>
                </c:pt>
                <c:pt idx="33">
                  <c:v>0.13980000000000001</c:v>
                </c:pt>
                <c:pt idx="34">
                  <c:v>0.13789999999999999</c:v>
                </c:pt>
                <c:pt idx="35">
                  <c:v>0.14860000000000001</c:v>
                </c:pt>
                <c:pt idx="36">
                  <c:v>0.1633</c:v>
                </c:pt>
                <c:pt idx="37">
                  <c:v>0.29070000000000001</c:v>
                </c:pt>
                <c:pt idx="38">
                  <c:v>0.5383</c:v>
                </c:pt>
                <c:pt idx="39">
                  <c:v>-0.33300000000000002</c:v>
                </c:pt>
                <c:pt idx="40">
                  <c:v>0.47849999999999998</c:v>
                </c:pt>
                <c:pt idx="41">
                  <c:v>0.56030000000000002</c:v>
                </c:pt>
                <c:pt idx="42">
                  <c:v>0.2029</c:v>
                </c:pt>
                <c:pt idx="43">
                  <c:v>0.47460000000000002</c:v>
                </c:pt>
                <c:pt idx="44">
                  <c:v>0.1661</c:v>
                </c:pt>
                <c:pt idx="45">
                  <c:v>0.58079999999999998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ED-42FE-A2BA-D0470DC37412}"/>
            </c:ext>
          </c:extLst>
        </c:ser>
        <c:ser>
          <c:idx val="1"/>
          <c:order val="1"/>
          <c:tx>
            <c:strRef>
              <c:f>Graphs!$L$3</c:f>
              <c:strCache>
                <c:ptCount val="1"/>
                <c:pt idx="0">
                  <c:v>Failed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Graphs!$J$4:$J$49</c:f>
              <c:numCache>
                <c:formatCode>General</c:formatCode>
                <c:ptCount val="46"/>
                <c:pt idx="0">
                  <c:v>1.0865</c:v>
                </c:pt>
                <c:pt idx="1">
                  <c:v>1.5134000000000001</c:v>
                </c:pt>
                <c:pt idx="2">
                  <c:v>1.0077</c:v>
                </c:pt>
                <c:pt idx="3">
                  <c:v>1.4543999999999999</c:v>
                </c:pt>
                <c:pt idx="4">
                  <c:v>1.5644</c:v>
                </c:pt>
                <c:pt idx="5">
                  <c:v>0.70660000000000001</c:v>
                </c:pt>
                <c:pt idx="6">
                  <c:v>1.5064</c:v>
                </c:pt>
                <c:pt idx="7">
                  <c:v>1.3736999999999999</c:v>
                </c:pt>
                <c:pt idx="8">
                  <c:v>1.3723000000000001</c:v>
                </c:pt>
                <c:pt idx="9">
                  <c:v>1.4196</c:v>
                </c:pt>
                <c:pt idx="10">
                  <c:v>0.33100000000000002</c:v>
                </c:pt>
                <c:pt idx="11">
                  <c:v>1.3124</c:v>
                </c:pt>
                <c:pt idx="12">
                  <c:v>2.1495000000000002</c:v>
                </c:pt>
                <c:pt idx="13">
                  <c:v>1.1918</c:v>
                </c:pt>
                <c:pt idx="14">
                  <c:v>1.8762000000000001</c:v>
                </c:pt>
                <c:pt idx="15">
                  <c:v>1.9941</c:v>
                </c:pt>
                <c:pt idx="16">
                  <c:v>1.5077</c:v>
                </c:pt>
                <c:pt idx="17">
                  <c:v>1.6756</c:v>
                </c:pt>
                <c:pt idx="18">
                  <c:v>1.2602</c:v>
                </c:pt>
                <c:pt idx="19">
                  <c:v>1.1434</c:v>
                </c:pt>
                <c:pt idx="20">
                  <c:v>1.2722</c:v>
                </c:pt>
                <c:pt idx="21">
                  <c:v>2.4870999999999999</c:v>
                </c:pt>
                <c:pt idx="22">
                  <c:v>2.0068999999999999</c:v>
                </c:pt>
                <c:pt idx="23">
                  <c:v>3.2650999999999999</c:v>
                </c:pt>
                <c:pt idx="24">
                  <c:v>2.2505999999999999</c:v>
                </c:pt>
                <c:pt idx="25">
                  <c:v>4.2401</c:v>
                </c:pt>
                <c:pt idx="26">
                  <c:v>4.45</c:v>
                </c:pt>
                <c:pt idx="27">
                  <c:v>2.5209999999999999</c:v>
                </c:pt>
                <c:pt idx="28">
                  <c:v>2.0537999999999998</c:v>
                </c:pt>
                <c:pt idx="29">
                  <c:v>2.3489</c:v>
                </c:pt>
                <c:pt idx="30">
                  <c:v>1.7972999999999999</c:v>
                </c:pt>
                <c:pt idx="31">
                  <c:v>2.1692</c:v>
                </c:pt>
                <c:pt idx="32">
                  <c:v>2.5028999999999999</c:v>
                </c:pt>
                <c:pt idx="33">
                  <c:v>0.46110000000000001</c:v>
                </c:pt>
                <c:pt idx="34">
                  <c:v>2.6122999999999998</c:v>
                </c:pt>
                <c:pt idx="35">
                  <c:v>2.2347000000000001</c:v>
                </c:pt>
                <c:pt idx="36">
                  <c:v>2.3079999999999998</c:v>
                </c:pt>
                <c:pt idx="37">
                  <c:v>1.8381000000000001</c:v>
                </c:pt>
                <c:pt idx="38">
                  <c:v>2.3292999999999999</c:v>
                </c:pt>
                <c:pt idx="39">
                  <c:v>3.0124</c:v>
                </c:pt>
                <c:pt idx="40">
                  <c:v>1.2444</c:v>
                </c:pt>
                <c:pt idx="41">
                  <c:v>4.2918000000000003</c:v>
                </c:pt>
                <c:pt idx="42">
                  <c:v>1.9936</c:v>
                </c:pt>
                <c:pt idx="43">
                  <c:v>2.9165999999999999</c:v>
                </c:pt>
                <c:pt idx="44">
                  <c:v>2.4527000000000001</c:v>
                </c:pt>
                <c:pt idx="45">
                  <c:v>5.0594000000000001</c:v>
                </c:pt>
              </c:numCache>
            </c:numRef>
          </c:xVal>
          <c:yVal>
            <c:numRef>
              <c:f>Graphs!$L$4:$L$49</c:f>
              <c:numCache>
                <c:formatCode>General</c:formatCode>
                <c:ptCount val="46"/>
                <c:pt idx="0">
                  <c:v>-0.44850000000000001</c:v>
                </c:pt>
                <c:pt idx="1">
                  <c:v>-0.56330000000000002</c:v>
                </c:pt>
                <c:pt idx="2">
                  <c:v>6.4299999999999996E-2</c:v>
                </c:pt>
                <c:pt idx="3">
                  <c:v>-7.2099999999999997E-2</c:v>
                </c:pt>
                <c:pt idx="4">
                  <c:v>-0.1002</c:v>
                </c:pt>
                <c:pt idx="5">
                  <c:v>-0.1421</c:v>
                </c:pt>
                <c:pt idx="6">
                  <c:v>3.5099999999999999E-2</c:v>
                </c:pt>
                <c:pt idx="7">
                  <c:v>-6.5299999999999997E-2</c:v>
                </c:pt>
                <c:pt idx="8">
                  <c:v>7.2400000000000006E-2</c:v>
                </c:pt>
                <c:pt idx="9">
                  <c:v>-0.1353</c:v>
                </c:pt>
                <c:pt idx="10">
                  <c:v>-0.2298</c:v>
                </c:pt>
                <c:pt idx="11">
                  <c:v>7.1300000000000002E-2</c:v>
                </c:pt>
                <c:pt idx="12">
                  <c:v>1.09E-2</c:v>
                </c:pt>
                <c:pt idx="13">
                  <c:v>-0.2777</c:v>
                </c:pt>
                <c:pt idx="14">
                  <c:v>0.1454</c:v>
                </c:pt>
                <c:pt idx="15">
                  <c:v>0.37030000000000002</c:v>
                </c:pt>
                <c:pt idx="16">
                  <c:v>-7.5700000000000003E-2</c:v>
                </c:pt>
                <c:pt idx="17">
                  <c:v>4.5100000000000001E-2</c:v>
                </c:pt>
                <c:pt idx="18">
                  <c:v>1.15E-2</c:v>
                </c:pt>
                <c:pt idx="19">
                  <c:v>0.1227</c:v>
                </c:pt>
                <c:pt idx="20">
                  <c:v>-0.2843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ED-42FE-A2BA-D0470DC37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03424"/>
        <c:axId val="1"/>
      </c:scatterChart>
      <c:valAx>
        <c:axId val="88180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X3
Current Assets / Current Liabilities</a:t>
                </a:r>
              </a:p>
            </c:rich>
          </c:tx>
          <c:layout>
            <c:manualLayout>
              <c:xMode val="edge"/>
              <c:yMode val="edge"/>
              <c:x val="0.24832268607933444"/>
              <c:y val="0.893268686241805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Cash Flow / Total Debt</a:t>
                </a:r>
              </a:p>
            </c:rich>
          </c:tx>
          <c:layout>
            <c:manualLayout>
              <c:xMode val="edge"/>
              <c:yMode val="edge"/>
              <c:x val="1.5723270440251572E-2"/>
              <c:y val="0.27339927336669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1803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54783010614239"/>
          <c:y val="0.79556753681651859"/>
          <c:w val="0.23899437098664553"/>
          <c:h val="0.10344827586206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png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0</xdr:rowOff>
    </xdr:from>
    <xdr:to>
      <xdr:col>10</xdr:col>
      <xdr:colOff>581025</xdr:colOff>
      <xdr:row>4</xdr:row>
      <xdr:rowOff>9525</xdr:rowOff>
    </xdr:to>
    <xdr:sp macro="" textlink="">
      <xdr:nvSpPr>
        <xdr:cNvPr id="7179" name="Text Box 11">
          <a:extLst>
            <a:ext uri="{FF2B5EF4-FFF2-40B4-BE49-F238E27FC236}">
              <a16:creationId xmlns:a16="http://schemas.microsoft.com/office/drawing/2014/main" id="{0D3E808D-A4B1-43A1-A99A-BFFDF024E3F0}"/>
            </a:ext>
          </a:extLst>
        </xdr:cNvPr>
        <xdr:cNvSpPr txBox="1">
          <a:spLocks noChangeArrowheads="1"/>
        </xdr:cNvSpPr>
      </xdr:nvSpPr>
      <xdr:spPr bwMode="auto">
        <a:xfrm>
          <a:off x="7000875" y="342900"/>
          <a:ext cx="5619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8000"/>
              </a:solidFill>
              <a:latin typeface="Arial"/>
              <a:cs typeface="Arial"/>
            </a:rPr>
            <a:t>21/46 = .456522</a:t>
          </a:r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57150</xdr:rowOff>
    </xdr:from>
    <xdr:to>
      <xdr:col>6</xdr:col>
      <xdr:colOff>542925</xdr:colOff>
      <xdr:row>3</xdr:row>
      <xdr:rowOff>152400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2436B5D3-CA18-484A-B73C-9823F644D247}"/>
            </a:ext>
          </a:extLst>
        </xdr:cNvPr>
        <xdr:cNvSpPr txBox="1">
          <a:spLocks noChangeArrowheads="1"/>
        </xdr:cNvSpPr>
      </xdr:nvSpPr>
      <xdr:spPr bwMode="auto">
        <a:xfrm>
          <a:off x="2095500" y="228600"/>
          <a:ext cx="28384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The hypothesized model fits the data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The hypothesized model does not fit the data</a:t>
          </a:r>
          <a:endParaRPr lang="en-US"/>
        </a:p>
      </xdr:txBody>
    </xdr:sp>
    <xdr:clientData/>
  </xdr:twoCellAnchor>
  <xdr:twoCellAnchor>
    <xdr:from>
      <xdr:col>2</xdr:col>
      <xdr:colOff>85725</xdr:colOff>
      <xdr:row>7</xdr:row>
      <xdr:rowOff>57150</xdr:rowOff>
    </xdr:from>
    <xdr:to>
      <xdr:col>6</xdr:col>
      <xdr:colOff>542925</xdr:colOff>
      <xdr:row>9</xdr:row>
      <xdr:rowOff>152400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A4FE9BC5-82B6-4D97-A6DB-08088FF05DBC}"/>
            </a:ext>
          </a:extLst>
        </xdr:cNvPr>
        <xdr:cNvSpPr txBox="1">
          <a:spLocks noChangeArrowheads="1"/>
        </xdr:cNvSpPr>
      </xdr:nvSpPr>
      <xdr:spPr bwMode="auto">
        <a:xfrm>
          <a:off x="2095500" y="1238250"/>
          <a:ext cx="28384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The hypothesized model fits the data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The hypothesized model does not fit the data</a:t>
          </a:r>
          <a:endParaRPr lang="en-US"/>
        </a:p>
      </xdr:txBody>
    </xdr:sp>
    <xdr:clientData/>
  </xdr:twoCellAnchor>
  <xdr:twoCellAnchor>
    <xdr:from>
      <xdr:col>2</xdr:col>
      <xdr:colOff>19050</xdr:colOff>
      <xdr:row>13</xdr:row>
      <xdr:rowOff>38100</xdr:rowOff>
    </xdr:from>
    <xdr:to>
      <xdr:col>6</xdr:col>
      <xdr:colOff>476250</xdr:colOff>
      <xdr:row>16</xdr:row>
      <xdr:rowOff>142875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5861F313-23FE-485E-8D01-1BB12E335308}"/>
            </a:ext>
          </a:extLst>
        </xdr:cNvPr>
        <xdr:cNvSpPr txBox="1">
          <a:spLocks noChangeArrowheads="1"/>
        </xdr:cNvSpPr>
      </xdr:nvSpPr>
      <xdr:spPr bwMode="auto">
        <a:xfrm>
          <a:off x="2028825" y="2238375"/>
          <a:ext cx="28384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All variable coefficients = 0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NOT all variable coefficients = 0,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(at least one differs from 0) 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  <xdr:twoCellAnchor>
    <xdr:from>
      <xdr:col>2</xdr:col>
      <xdr:colOff>9525</xdr:colOff>
      <xdr:row>46</xdr:row>
      <xdr:rowOff>0</xdr:rowOff>
    </xdr:from>
    <xdr:to>
      <xdr:col>6</xdr:col>
      <xdr:colOff>466725</xdr:colOff>
      <xdr:row>46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B0F46925-1054-4826-82F4-F9215E1269D7}"/>
            </a:ext>
          </a:extLst>
        </xdr:cNvPr>
        <xdr:cNvSpPr txBox="1">
          <a:spLocks noChangeArrowheads="1"/>
        </xdr:cNvSpPr>
      </xdr:nvSpPr>
      <xdr:spPr bwMode="auto">
        <a:xfrm>
          <a:off x="2019300" y="7667625"/>
          <a:ext cx="2838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All variable coefficients = 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NOT all variable coefficients = 0,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(at least one differs from 0) 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19050</xdr:colOff>
      <xdr:row>26</xdr:row>
      <xdr:rowOff>38100</xdr:rowOff>
    </xdr:from>
    <xdr:to>
      <xdr:col>6</xdr:col>
      <xdr:colOff>476250</xdr:colOff>
      <xdr:row>29</xdr:row>
      <xdr:rowOff>142875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83F85D95-7724-4805-B975-F4BCBA95588E}"/>
            </a:ext>
          </a:extLst>
        </xdr:cNvPr>
        <xdr:cNvSpPr txBox="1">
          <a:spLocks noChangeArrowheads="1"/>
        </xdr:cNvSpPr>
      </xdr:nvSpPr>
      <xdr:spPr bwMode="auto">
        <a:xfrm>
          <a:off x="2028825" y="4391025"/>
          <a:ext cx="28384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All variable coefficients = 0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NOT all variable coefficients = 0,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(at least one differs from 0) 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  <xdr:twoCellAnchor>
    <xdr:from>
      <xdr:col>2</xdr:col>
      <xdr:colOff>19050</xdr:colOff>
      <xdr:row>39</xdr:row>
      <xdr:rowOff>38100</xdr:rowOff>
    </xdr:from>
    <xdr:to>
      <xdr:col>6</xdr:col>
      <xdr:colOff>476250</xdr:colOff>
      <xdr:row>41</xdr:row>
      <xdr:rowOff>114300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A73C328E-18BA-40D5-8B33-37F116E73B1D}"/>
            </a:ext>
          </a:extLst>
        </xdr:cNvPr>
        <xdr:cNvSpPr txBox="1">
          <a:spLocks noChangeArrowheads="1"/>
        </xdr:cNvSpPr>
      </xdr:nvSpPr>
      <xdr:spPr bwMode="auto">
        <a:xfrm>
          <a:off x="2028825" y="6534150"/>
          <a:ext cx="283845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Last variable makes no contribution to model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Last variable makes a contribution to model </a:t>
          </a:r>
        </a:p>
        <a:p>
          <a:pPr algn="l" rtl="0">
            <a:lnSpc>
              <a:spcPts val="1000"/>
            </a:lnSpc>
            <a:defRPr sz="1000"/>
          </a:pPr>
          <a:endParaRPr lang="en-US"/>
        </a:p>
      </xdr:txBody>
    </xdr:sp>
    <xdr:clientData/>
  </xdr:twoCellAnchor>
  <xdr:twoCellAnchor>
    <xdr:from>
      <xdr:col>1</xdr:col>
      <xdr:colOff>676275</xdr:colOff>
      <xdr:row>28</xdr:row>
      <xdr:rowOff>123825</xdr:rowOff>
    </xdr:from>
    <xdr:to>
      <xdr:col>2</xdr:col>
      <xdr:colOff>28575</xdr:colOff>
      <xdr:row>36</xdr:row>
      <xdr:rowOff>152400</xdr:rowOff>
    </xdr:to>
    <xdr:sp macro="" textlink="">
      <xdr:nvSpPr>
        <xdr:cNvPr id="2620" name="Line 8">
          <a:extLst>
            <a:ext uri="{FF2B5EF4-FFF2-40B4-BE49-F238E27FC236}">
              <a16:creationId xmlns:a16="http://schemas.microsoft.com/office/drawing/2014/main" id="{43738A81-DFB1-4DCA-8CD9-5003178A50DA}"/>
            </a:ext>
          </a:extLst>
        </xdr:cNvPr>
        <xdr:cNvSpPr>
          <a:spLocks noChangeShapeType="1"/>
        </xdr:cNvSpPr>
      </xdr:nvSpPr>
      <xdr:spPr bwMode="auto">
        <a:xfrm>
          <a:off x="2000250" y="4838700"/>
          <a:ext cx="38100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15</xdr:row>
      <xdr:rowOff>142875</xdr:rowOff>
    </xdr:from>
    <xdr:to>
      <xdr:col>2</xdr:col>
      <xdr:colOff>19050</xdr:colOff>
      <xdr:row>24</xdr:row>
      <xdr:rowOff>19050</xdr:rowOff>
    </xdr:to>
    <xdr:sp macro="" textlink="">
      <xdr:nvSpPr>
        <xdr:cNvPr id="2621" name="Line 9">
          <a:extLst>
            <a:ext uri="{FF2B5EF4-FFF2-40B4-BE49-F238E27FC236}">
              <a16:creationId xmlns:a16="http://schemas.microsoft.com/office/drawing/2014/main" id="{81156D37-627C-4061-9C5E-67E9E5AD0296}"/>
            </a:ext>
          </a:extLst>
        </xdr:cNvPr>
        <xdr:cNvSpPr>
          <a:spLocks noChangeShapeType="1"/>
        </xdr:cNvSpPr>
      </xdr:nvSpPr>
      <xdr:spPr bwMode="auto">
        <a:xfrm>
          <a:off x="1990725" y="2705100"/>
          <a:ext cx="38100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24</xdr:row>
      <xdr:rowOff>9525</xdr:rowOff>
    </xdr:from>
    <xdr:to>
      <xdr:col>9</xdr:col>
      <xdr:colOff>600075</xdr:colOff>
      <xdr:row>27</xdr:row>
      <xdr:rowOff>85725</xdr:rowOff>
    </xdr:to>
    <xdr:sp macro="" textlink="">
      <xdr:nvSpPr>
        <xdr:cNvPr id="2622" name="Line 10">
          <a:extLst>
            <a:ext uri="{FF2B5EF4-FFF2-40B4-BE49-F238E27FC236}">
              <a16:creationId xmlns:a16="http://schemas.microsoft.com/office/drawing/2014/main" id="{DADAFE6B-49D9-4760-B849-8DE82817B2EF}"/>
            </a:ext>
          </a:extLst>
        </xdr:cNvPr>
        <xdr:cNvSpPr>
          <a:spLocks noChangeShapeType="1"/>
        </xdr:cNvSpPr>
      </xdr:nvSpPr>
      <xdr:spPr bwMode="auto">
        <a:xfrm flipH="1">
          <a:off x="1800225" y="4067175"/>
          <a:ext cx="4619625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1257300</xdr:colOff>
      <xdr:row>5</xdr:row>
      <xdr:rowOff>85725</xdr:rowOff>
    </xdr:from>
    <xdr:to>
      <xdr:col>10</xdr:col>
      <xdr:colOff>0</xdr:colOff>
      <xdr:row>14</xdr:row>
      <xdr:rowOff>28575</xdr:rowOff>
    </xdr:to>
    <xdr:sp macro="" textlink="">
      <xdr:nvSpPr>
        <xdr:cNvPr id="2623" name="Line 11">
          <a:extLst>
            <a:ext uri="{FF2B5EF4-FFF2-40B4-BE49-F238E27FC236}">
              <a16:creationId xmlns:a16="http://schemas.microsoft.com/office/drawing/2014/main" id="{FE78446E-94A5-4D6F-A9C7-98FC9ABAF805}"/>
            </a:ext>
          </a:extLst>
        </xdr:cNvPr>
        <xdr:cNvSpPr>
          <a:spLocks noChangeShapeType="1"/>
        </xdr:cNvSpPr>
      </xdr:nvSpPr>
      <xdr:spPr bwMode="auto">
        <a:xfrm flipH="1">
          <a:off x="1257300" y="981075"/>
          <a:ext cx="5172075" cy="14478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33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1266825</xdr:colOff>
      <xdr:row>5</xdr:row>
      <xdr:rowOff>142875</xdr:rowOff>
    </xdr:from>
    <xdr:to>
      <xdr:col>10</xdr:col>
      <xdr:colOff>19050</xdr:colOff>
      <xdr:row>27</xdr:row>
      <xdr:rowOff>38100</xdr:rowOff>
    </xdr:to>
    <xdr:sp macro="" textlink="">
      <xdr:nvSpPr>
        <xdr:cNvPr id="2624" name="Line 12">
          <a:extLst>
            <a:ext uri="{FF2B5EF4-FFF2-40B4-BE49-F238E27FC236}">
              <a16:creationId xmlns:a16="http://schemas.microsoft.com/office/drawing/2014/main" id="{28B9A53A-B2E4-4269-9B57-99472FBD1BF0}"/>
            </a:ext>
          </a:extLst>
        </xdr:cNvPr>
        <xdr:cNvSpPr>
          <a:spLocks noChangeShapeType="1"/>
        </xdr:cNvSpPr>
      </xdr:nvSpPr>
      <xdr:spPr bwMode="auto">
        <a:xfrm flipH="1">
          <a:off x="1266825" y="1038225"/>
          <a:ext cx="5181600" cy="35528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33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57150</xdr:rowOff>
    </xdr:from>
    <xdr:to>
      <xdr:col>9</xdr:col>
      <xdr:colOff>600075</xdr:colOff>
      <xdr:row>5</xdr:row>
      <xdr:rowOff>9525</xdr:rowOff>
    </xdr:to>
    <xdr:sp macro="" textlink="">
      <xdr:nvSpPr>
        <xdr:cNvPr id="2625" name="Line 13">
          <a:extLst>
            <a:ext uri="{FF2B5EF4-FFF2-40B4-BE49-F238E27FC236}">
              <a16:creationId xmlns:a16="http://schemas.microsoft.com/office/drawing/2014/main" id="{6B44E216-0D69-4A53-B85D-12ED695AB800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28625"/>
          <a:ext cx="4410075" cy="476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33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95250</xdr:rowOff>
    </xdr:from>
    <xdr:to>
      <xdr:col>10</xdr:col>
      <xdr:colOff>0</xdr:colOff>
      <xdr:row>17</xdr:row>
      <xdr:rowOff>76200</xdr:rowOff>
    </xdr:to>
    <xdr:sp macro="" textlink="">
      <xdr:nvSpPr>
        <xdr:cNvPr id="2626" name="Line 14">
          <a:extLst>
            <a:ext uri="{FF2B5EF4-FFF2-40B4-BE49-F238E27FC236}">
              <a16:creationId xmlns:a16="http://schemas.microsoft.com/office/drawing/2014/main" id="{47AF6C7F-13E2-45F3-AB59-BD0F8EFB510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76375"/>
          <a:ext cx="4419600" cy="14859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14</xdr:row>
      <xdr:rowOff>104775</xdr:rowOff>
    </xdr:from>
    <xdr:to>
      <xdr:col>10</xdr:col>
      <xdr:colOff>9525</xdr:colOff>
      <xdr:row>17</xdr:row>
      <xdr:rowOff>190500</xdr:rowOff>
    </xdr:to>
    <xdr:sp macro="" textlink="">
      <xdr:nvSpPr>
        <xdr:cNvPr id="2627" name="Line 15">
          <a:extLst>
            <a:ext uri="{FF2B5EF4-FFF2-40B4-BE49-F238E27FC236}">
              <a16:creationId xmlns:a16="http://schemas.microsoft.com/office/drawing/2014/main" id="{1699A651-97FE-41C4-85AC-FF176CE635ED}"/>
            </a:ext>
          </a:extLst>
        </xdr:cNvPr>
        <xdr:cNvSpPr>
          <a:spLocks noChangeShapeType="1"/>
        </xdr:cNvSpPr>
      </xdr:nvSpPr>
      <xdr:spPr bwMode="auto">
        <a:xfrm flipH="1" flipV="1">
          <a:off x="1885950" y="2505075"/>
          <a:ext cx="455295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24</xdr:row>
      <xdr:rowOff>152400</xdr:rowOff>
    </xdr:from>
    <xdr:to>
      <xdr:col>10</xdr:col>
      <xdr:colOff>38100</xdr:colOff>
      <xdr:row>40</xdr:row>
      <xdr:rowOff>0</xdr:rowOff>
    </xdr:to>
    <xdr:sp macro="" textlink="">
      <xdr:nvSpPr>
        <xdr:cNvPr id="2628" name="Line 16">
          <a:extLst>
            <a:ext uri="{FF2B5EF4-FFF2-40B4-BE49-F238E27FC236}">
              <a16:creationId xmlns:a16="http://schemas.microsoft.com/office/drawing/2014/main" id="{9203E31E-8F2F-4366-8F06-E2EFC1A35EAE}"/>
            </a:ext>
          </a:extLst>
        </xdr:cNvPr>
        <xdr:cNvSpPr>
          <a:spLocks noChangeShapeType="1"/>
        </xdr:cNvSpPr>
      </xdr:nvSpPr>
      <xdr:spPr bwMode="auto">
        <a:xfrm flipH="1">
          <a:off x="1714500" y="4210050"/>
          <a:ext cx="4752975" cy="24860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1276350</xdr:colOff>
      <xdr:row>17</xdr:row>
      <xdr:rowOff>180975</xdr:rowOff>
    </xdr:from>
    <xdr:to>
      <xdr:col>10</xdr:col>
      <xdr:colOff>9525</xdr:colOff>
      <xdr:row>40</xdr:row>
      <xdr:rowOff>9525</xdr:rowOff>
    </xdr:to>
    <xdr:sp macro="" textlink="">
      <xdr:nvSpPr>
        <xdr:cNvPr id="2629" name="Line 17">
          <a:extLst>
            <a:ext uri="{FF2B5EF4-FFF2-40B4-BE49-F238E27FC236}">
              <a16:creationId xmlns:a16="http://schemas.microsoft.com/office/drawing/2014/main" id="{84E9805F-D51B-44D7-A9DD-011CE006C07B}"/>
            </a:ext>
          </a:extLst>
        </xdr:cNvPr>
        <xdr:cNvSpPr>
          <a:spLocks noChangeShapeType="1"/>
        </xdr:cNvSpPr>
      </xdr:nvSpPr>
      <xdr:spPr bwMode="auto">
        <a:xfrm flipH="1">
          <a:off x="1276350" y="3067050"/>
          <a:ext cx="5162550" cy="36385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24</xdr:row>
      <xdr:rowOff>0</xdr:rowOff>
    </xdr:from>
    <xdr:to>
      <xdr:col>12</xdr:col>
      <xdr:colOff>600075</xdr:colOff>
      <xdr:row>31</xdr:row>
      <xdr:rowOff>28575</xdr:rowOff>
    </xdr:to>
    <xdr:cxnSp macro="">
      <xdr:nvCxnSpPr>
        <xdr:cNvPr id="2630" name="Straight Arrow Connector 2">
          <a:extLst>
            <a:ext uri="{FF2B5EF4-FFF2-40B4-BE49-F238E27FC236}">
              <a16:creationId xmlns:a16="http://schemas.microsoft.com/office/drawing/2014/main" id="{CD1373D5-0FEE-4004-B4FA-9A11784271BA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781425" y="4057650"/>
          <a:ext cx="4467225" cy="1209675"/>
        </a:xfrm>
        <a:prstGeom prst="straightConnector1">
          <a:avLst/>
        </a:prstGeom>
        <a:noFill/>
        <a:ln w="9525" algn="ctr">
          <a:solidFill>
            <a:srgbClr val="CCC1DA"/>
          </a:solidFill>
          <a:prstDash val="dash"/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666750</xdr:colOff>
      <xdr:row>17</xdr:row>
      <xdr:rowOff>180975</xdr:rowOff>
    </xdr:from>
    <xdr:to>
      <xdr:col>4</xdr:col>
      <xdr:colOff>190500</xdr:colOff>
      <xdr:row>22</xdr:row>
      <xdr:rowOff>9525</xdr:rowOff>
    </xdr:to>
    <xdr:cxnSp macro="">
      <xdr:nvCxnSpPr>
        <xdr:cNvPr id="2631" name="Straight Arrow Connector 7">
          <a:extLst>
            <a:ext uri="{FF2B5EF4-FFF2-40B4-BE49-F238E27FC236}">
              <a16:creationId xmlns:a16="http://schemas.microsoft.com/office/drawing/2014/main" id="{2B27E491-D8B6-49FF-BE7E-42815FC9D257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990725" y="3067050"/>
          <a:ext cx="1266825" cy="676275"/>
        </a:xfrm>
        <a:prstGeom prst="straightConnector1">
          <a:avLst/>
        </a:prstGeom>
        <a:noFill/>
        <a:ln w="9525" algn="ctr">
          <a:solidFill>
            <a:srgbClr val="CCC1DA"/>
          </a:solidFill>
          <a:prstDash val="dash"/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133350</xdr:colOff>
      <xdr:row>38</xdr:row>
      <xdr:rowOff>76200</xdr:rowOff>
    </xdr:from>
    <xdr:to>
      <xdr:col>15</xdr:col>
      <xdr:colOff>590550</xdr:colOff>
      <xdr:row>41</xdr:row>
      <xdr:rowOff>9525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2D26D8F0-606C-4A14-B9DC-D7D195D30F4D}"/>
            </a:ext>
          </a:extLst>
        </xdr:cNvPr>
        <xdr:cNvSpPr txBox="1">
          <a:spLocks noChangeArrowheads="1"/>
        </xdr:cNvSpPr>
      </xdr:nvSpPr>
      <xdr:spPr bwMode="auto">
        <a:xfrm>
          <a:off x="7172325" y="6410325"/>
          <a:ext cx="28956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The hypothesized model fits the data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The hypothesized model does not fit the data</a:t>
          </a:r>
          <a:endParaRPr lang="en-US"/>
        </a:p>
      </xdr:txBody>
    </xdr:sp>
    <xdr:clientData/>
  </xdr:twoCellAnchor>
  <xdr:twoCellAnchor>
    <xdr:from>
      <xdr:col>11</xdr:col>
      <xdr:colOff>0</xdr:colOff>
      <xdr:row>41</xdr:row>
      <xdr:rowOff>114300</xdr:rowOff>
    </xdr:from>
    <xdr:to>
      <xdr:col>13</xdr:col>
      <xdr:colOff>76200</xdr:colOff>
      <xdr:row>48</xdr:row>
      <xdr:rowOff>38100</xdr:rowOff>
    </xdr:to>
    <xdr:cxnSp macro="">
      <xdr:nvCxnSpPr>
        <xdr:cNvPr id="2633" name="Straight Arrow Connector 9">
          <a:extLst>
            <a:ext uri="{FF2B5EF4-FFF2-40B4-BE49-F238E27FC236}">
              <a16:creationId xmlns:a16="http://schemas.microsoft.com/office/drawing/2014/main" id="{26C83E67-FDC7-470E-B1E8-0F71F7CA3755}"/>
            </a:ext>
          </a:extLst>
        </xdr:cNvPr>
        <xdr:cNvCxnSpPr>
          <a:cxnSpLocks noChangeShapeType="1"/>
        </xdr:cNvCxnSpPr>
      </xdr:nvCxnSpPr>
      <xdr:spPr bwMode="auto">
        <a:xfrm>
          <a:off x="7038975" y="6972300"/>
          <a:ext cx="1295400" cy="1133475"/>
        </a:xfrm>
        <a:prstGeom prst="straightConnector1">
          <a:avLst/>
        </a:prstGeom>
        <a:noFill/>
        <a:ln w="9525" algn="ctr">
          <a:solidFill>
            <a:srgbClr val="FF0000"/>
          </a:solidFill>
          <a:prstDash val="dash"/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8</xdr:col>
      <xdr:colOff>9525</xdr:colOff>
      <xdr:row>10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F21BF636-EBD7-4C75-9C11-A5CCF9507BDD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6724650" cy="2038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Sensitivity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Proportion of Events correctly classified as Events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P( Say Event given Event) = P( Predict Event | Event)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t>Specificity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Proportion of Non-Events correctly classified as Non-events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t>P(Say Non-event given Non-Event) = P(Predict Non-event | Non-Event)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False Positive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Proportion of those classified as Events that were really Non-Events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P(Non-Event given Say Event) = P(Non-Event | Predict Event)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t>False Negative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Proportion of those classified as Non-Event that were really Events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t>P(Event given Say Non_Event) = P(Event | Predict Non_Event)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31</xdr:row>
      <xdr:rowOff>28575</xdr:rowOff>
    </xdr:from>
    <xdr:to>
      <xdr:col>9</xdr:col>
      <xdr:colOff>1257300</xdr:colOff>
      <xdr:row>36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4FC8CF-47FD-444A-A357-FDC6DC9D70DC}"/>
            </a:ext>
          </a:extLst>
        </xdr:cNvPr>
        <xdr:cNvSpPr txBox="1"/>
      </xdr:nvSpPr>
      <xdr:spPr>
        <a:xfrm>
          <a:off x="57150" y="5153025"/>
          <a:ext cx="68675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Note that this</a:t>
          </a:r>
          <a:r>
            <a:rPr lang="en-US" sz="1400" baseline="0"/>
            <a:t> is an odds ration using the indicated ratio Failed divided by OK (Failed/OK)</a:t>
          </a:r>
        </a:p>
        <a:p>
          <a:r>
            <a:rPr lang="en-US" sz="1400" baseline="0"/>
            <a:t>Hence: Event = Failed &amp; Non-Event = OK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19050</xdr:rowOff>
    </xdr:from>
    <xdr:to>
      <xdr:col>13</xdr:col>
      <xdr:colOff>219075</xdr:colOff>
      <xdr:row>15</xdr:row>
      <xdr:rowOff>85725</xdr:rowOff>
    </xdr:to>
    <xdr:pic>
      <xdr:nvPicPr>
        <xdr:cNvPr id="50216" name="Picture 2">
          <a:extLst>
            <a:ext uri="{FF2B5EF4-FFF2-40B4-BE49-F238E27FC236}">
              <a16:creationId xmlns:a16="http://schemas.microsoft.com/office/drawing/2014/main" id="{1AB5DACB-A234-49E6-BC9C-CA26B0282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8" r="8873" b="29057"/>
        <a:stretch>
          <a:fillRect/>
        </a:stretch>
      </xdr:blipFill>
      <xdr:spPr bwMode="auto">
        <a:xfrm>
          <a:off x="4610100" y="19050"/>
          <a:ext cx="4524375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13</xdr:col>
      <xdr:colOff>352425</xdr:colOff>
      <xdr:row>36</xdr:row>
      <xdr:rowOff>142875</xdr:rowOff>
    </xdr:to>
    <xdr:pic>
      <xdr:nvPicPr>
        <xdr:cNvPr id="50217" name="Picture 3">
          <a:extLst>
            <a:ext uri="{FF2B5EF4-FFF2-40B4-BE49-F238E27FC236}">
              <a16:creationId xmlns:a16="http://schemas.microsoft.com/office/drawing/2014/main" id="{BA42105A-93E5-463A-B7D8-B6B1C28D3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19" b="3011"/>
        <a:stretch>
          <a:fillRect/>
        </a:stretch>
      </xdr:blipFill>
      <xdr:spPr bwMode="auto">
        <a:xfrm>
          <a:off x="4648200" y="2771775"/>
          <a:ext cx="461962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10</xdr:row>
      <xdr:rowOff>47625</xdr:rowOff>
    </xdr:from>
    <xdr:to>
      <xdr:col>5</xdr:col>
      <xdr:colOff>514350</xdr:colOff>
      <xdr:row>25</xdr:row>
      <xdr:rowOff>247650</xdr:rowOff>
    </xdr:to>
    <xdr:pic>
      <xdr:nvPicPr>
        <xdr:cNvPr id="57433" name="Picture 3">
          <a:extLst>
            <a:ext uri="{FF2B5EF4-FFF2-40B4-BE49-F238E27FC236}">
              <a16:creationId xmlns:a16="http://schemas.microsoft.com/office/drawing/2014/main" id="{FC68E843-320F-4752-B556-00FD07DFF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704975"/>
          <a:ext cx="3543300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</xdr:row>
      <xdr:rowOff>66675</xdr:rowOff>
    </xdr:from>
    <xdr:to>
      <xdr:col>9</xdr:col>
      <xdr:colOff>133350</xdr:colOff>
      <xdr:row>16</xdr:row>
      <xdr:rowOff>123825</xdr:rowOff>
    </xdr:to>
    <xdr:pic>
      <xdr:nvPicPr>
        <xdr:cNvPr id="57434" name="Picture 5">
          <a:extLst>
            <a:ext uri="{FF2B5EF4-FFF2-40B4-BE49-F238E27FC236}">
              <a16:creationId xmlns:a16="http://schemas.microsoft.com/office/drawing/2014/main" id="{A7A34B92-5569-4F1A-BCE6-D56B1D7C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28600"/>
          <a:ext cx="338137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85725</xdr:colOff>
      <xdr:row>1</xdr:row>
      <xdr:rowOff>104775</xdr:rowOff>
    </xdr:from>
    <xdr:to>
      <xdr:col>14</xdr:col>
      <xdr:colOff>47625</xdr:colOff>
      <xdr:row>16</xdr:row>
      <xdr:rowOff>85725</xdr:rowOff>
    </xdr:to>
    <xdr:pic>
      <xdr:nvPicPr>
        <xdr:cNvPr id="57435" name="Picture 6">
          <a:extLst>
            <a:ext uri="{FF2B5EF4-FFF2-40B4-BE49-F238E27FC236}">
              <a16:creationId xmlns:a16="http://schemas.microsoft.com/office/drawing/2014/main" id="{4C44CBFA-A5D3-425B-A4DC-DD3B59CF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266700"/>
          <a:ext cx="32575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95250</xdr:rowOff>
    </xdr:from>
    <xdr:to>
      <xdr:col>19</xdr:col>
      <xdr:colOff>161925</xdr:colOff>
      <xdr:row>16</xdr:row>
      <xdr:rowOff>152400</xdr:rowOff>
    </xdr:to>
    <xdr:pic>
      <xdr:nvPicPr>
        <xdr:cNvPr id="57436" name="Picture 8">
          <a:extLst>
            <a:ext uri="{FF2B5EF4-FFF2-40B4-BE49-F238E27FC236}">
              <a16:creationId xmlns:a16="http://schemas.microsoft.com/office/drawing/2014/main" id="{FE35F506-8715-4D9F-AF19-262EF98A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257175"/>
          <a:ext cx="338137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142875</xdr:colOff>
      <xdr:row>1</xdr:row>
      <xdr:rowOff>66675</xdr:rowOff>
    </xdr:from>
    <xdr:to>
      <xdr:col>24</xdr:col>
      <xdr:colOff>228600</xdr:colOff>
      <xdr:row>16</xdr:row>
      <xdr:rowOff>123825</xdr:rowOff>
    </xdr:to>
    <xdr:pic>
      <xdr:nvPicPr>
        <xdr:cNvPr id="57437" name="Picture 10">
          <a:extLst>
            <a:ext uri="{FF2B5EF4-FFF2-40B4-BE49-F238E27FC236}">
              <a16:creationId xmlns:a16="http://schemas.microsoft.com/office/drawing/2014/main" id="{1644ABC2-C9C4-42EF-B86A-D59CB748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45150" y="228600"/>
          <a:ext cx="338137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9</xdr:col>
      <xdr:colOff>0</xdr:colOff>
      <xdr:row>29</xdr:row>
      <xdr:rowOff>114300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A46B7F76-7AEB-49BD-A12E-FAA88DBE792B}"/>
            </a:ext>
          </a:extLst>
        </xdr:cNvPr>
        <xdr:cNvSpPr txBox="1">
          <a:spLocks noChangeArrowheads="1"/>
        </xdr:cNvSpPr>
      </xdr:nvSpPr>
      <xdr:spPr bwMode="auto">
        <a:xfrm>
          <a:off x="66675" y="209550"/>
          <a:ext cx="5419725" cy="463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Enter.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A procedure for variable selection in which all variables in a block are entered in a single step.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339966"/>
              </a:solidFill>
              <a:latin typeface="Arial"/>
              <a:cs typeface="Arial"/>
            </a:rPr>
            <a:t>Note that the methods in parentheses designate the criteria to be used in removing variables from a model.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Forward Selection (Conditional)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Stepwise selection method with entry testing based on the significance of the score statistic, and removal testing based on the probability of a likelihood-ratio statistic based on conditional parameter estimates.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Forward Selection (Likelihood Ratio).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Stepwise selection method with entry testing based on the significance of the score statistic, and removal testing based on the probability of a likelihood-ratio statistic based on the maximum partial likelihood estimates.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Forward Selection (Wald).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Stepwise selection method with entry testing based on the significance of the score statistic, and removal testing based on the probability of the Wald statistic.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Backward Elimination (Conditional).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Backward stepwise selection. Removal testing is based on the probability of the likelihood-ratio statistic based on conditional parameter estimates.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Backward Elimination (Likelihood Ratio)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Backward stepwise selection. Removal testing is based on the probability of the likelihood-ratio statistic based on the maximum partial likelihood estimates.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Backward Elimination (Wald)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Backward stepwise selection. Removal testing is based on the probability of the Wald statistic.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9</xdr:col>
      <xdr:colOff>38100</xdr:colOff>
      <xdr:row>0</xdr:row>
      <xdr:rowOff>0</xdr:rowOff>
    </xdr:from>
    <xdr:to>
      <xdr:col>17</xdr:col>
      <xdr:colOff>561975</xdr:colOff>
      <xdr:row>29</xdr:row>
      <xdr:rowOff>133350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1D6D481-B3AD-4697-8686-5E98BF11ECF8}"/>
            </a:ext>
          </a:extLst>
        </xdr:cNvPr>
        <xdr:cNvSpPr txBox="1">
          <a:spLocks noChangeArrowheads="1"/>
        </xdr:cNvSpPr>
      </xdr:nvSpPr>
      <xdr:spPr bwMode="auto">
        <a:xfrm>
          <a:off x="5524500" y="0"/>
          <a:ext cx="5400675" cy="486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Sets of variables (Blocks) can be selected as covariate candidates in hierachial fashon by clicking on the next button and a separate variable selection method may be selected for each Block of variables.</a:t>
          </a:r>
          <a:endParaRPr lang="en-US"/>
        </a:p>
      </xdr:txBody>
    </xdr:sp>
    <xdr:clientData/>
  </xdr:twoCellAnchor>
  <xdr:twoCellAnchor>
    <xdr:from>
      <xdr:col>0</xdr:col>
      <xdr:colOff>314325</xdr:colOff>
      <xdr:row>30</xdr:row>
      <xdr:rowOff>0</xdr:rowOff>
    </xdr:from>
    <xdr:to>
      <xdr:col>18</xdr:col>
      <xdr:colOff>47625</xdr:colOff>
      <xdr:row>35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FB77D9-5D82-4D0C-8C4F-F80988A2E586}"/>
            </a:ext>
          </a:extLst>
        </xdr:cNvPr>
        <xdr:cNvSpPr txBox="1"/>
      </xdr:nvSpPr>
      <xdr:spPr>
        <a:xfrm>
          <a:off x="314325" y="4895850"/>
          <a:ext cx="107061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Relative to choosing between Conditional</a:t>
          </a:r>
          <a:r>
            <a:rPr lang="en-US" sz="1400" baseline="0"/>
            <a:t> , Likelihood Ration &amp; Wald, Field  (</a:t>
          </a:r>
          <a:r>
            <a:rPr lang="en-US" sz="1400" i="1" baseline="0"/>
            <a:t>Discovering Statistics Using SP</a:t>
          </a:r>
          <a:r>
            <a:rPr lang="en-US" sz="1400" baseline="0"/>
            <a:t>SS, 3rd ed., pg. 272) recommends ,</a:t>
          </a:r>
        </a:p>
        <a:p>
          <a:r>
            <a:rPr lang="en-US" sz="1400" baseline="0"/>
            <a:t> "</a:t>
          </a:r>
          <a:r>
            <a:rPr lang="en-US" sz="1400" b="1" baseline="0"/>
            <a:t>Of these methods the likelihood ratio method is the best removal criterion.</a:t>
          </a:r>
          <a:r>
            <a:rPr lang="en-US" sz="1400" baseline="0"/>
            <a:t>"</a:t>
          </a:r>
          <a:endParaRPr lang="en-US" sz="1400"/>
        </a:p>
      </xdr:txBody>
    </xdr:sp>
    <xdr:clientData/>
  </xdr:twoCellAnchor>
  <xdr:twoCellAnchor editAs="oneCell">
    <xdr:from>
      <xdr:col>9</xdr:col>
      <xdr:colOff>95250</xdr:colOff>
      <xdr:row>3</xdr:row>
      <xdr:rowOff>28575</xdr:rowOff>
    </xdr:from>
    <xdr:to>
      <xdr:col>17</xdr:col>
      <xdr:colOff>342900</xdr:colOff>
      <xdr:row>26</xdr:row>
      <xdr:rowOff>85725</xdr:rowOff>
    </xdr:to>
    <xdr:pic>
      <xdr:nvPicPr>
        <xdr:cNvPr id="8318" name="Picture 2">
          <a:extLst>
            <a:ext uri="{FF2B5EF4-FFF2-40B4-BE49-F238E27FC236}">
              <a16:creationId xmlns:a16="http://schemas.microsoft.com/office/drawing/2014/main" id="{48C1E300-BD78-4FEA-B681-A7955C2CA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552450"/>
          <a:ext cx="5124450" cy="378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7</xdr:col>
      <xdr:colOff>600075</xdr:colOff>
      <xdr:row>12</xdr:row>
      <xdr:rowOff>19050</xdr:rowOff>
    </xdr:to>
    <xdr:graphicFrame macro="">
      <xdr:nvGraphicFramePr>
        <xdr:cNvPr id="4288" name="Chart 1">
          <a:extLst>
            <a:ext uri="{FF2B5EF4-FFF2-40B4-BE49-F238E27FC236}">
              <a16:creationId xmlns:a16="http://schemas.microsoft.com/office/drawing/2014/main" id="{37414ACE-D0ED-4FA9-ADCD-00391E852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9525</xdr:rowOff>
    </xdr:from>
    <xdr:to>
      <xdr:col>8</xdr:col>
      <xdr:colOff>0</xdr:colOff>
      <xdr:row>24</xdr:row>
      <xdr:rowOff>28575</xdr:rowOff>
    </xdr:to>
    <xdr:graphicFrame macro="">
      <xdr:nvGraphicFramePr>
        <xdr:cNvPr id="4289" name="Chart 2">
          <a:extLst>
            <a:ext uri="{FF2B5EF4-FFF2-40B4-BE49-F238E27FC236}">
              <a16:creationId xmlns:a16="http://schemas.microsoft.com/office/drawing/2014/main" id="{F5FD4EF7-4672-4C27-8F8F-365E6FF1E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9525</xdr:rowOff>
    </xdr:from>
    <xdr:to>
      <xdr:col>12</xdr:col>
      <xdr:colOff>590550</xdr:colOff>
      <xdr:row>23</xdr:row>
      <xdr:rowOff>152400</xdr:rowOff>
    </xdr:to>
    <xdr:graphicFrame macro="">
      <xdr:nvGraphicFramePr>
        <xdr:cNvPr id="4290" name="Chart 5">
          <a:extLst>
            <a:ext uri="{FF2B5EF4-FFF2-40B4-BE49-F238E27FC236}">
              <a16:creationId xmlns:a16="http://schemas.microsoft.com/office/drawing/2014/main" id="{03CB3697-57DF-4179-B697-435B15B6F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390525</xdr:colOff>
      <xdr:row>15</xdr:row>
      <xdr:rowOff>9525</xdr:rowOff>
    </xdr:from>
    <xdr:to>
      <xdr:col>2</xdr:col>
      <xdr:colOff>247650</xdr:colOff>
      <xdr:row>18</xdr:row>
      <xdr:rowOff>114300</xdr:rowOff>
    </xdr:to>
    <xdr:sp macro="" textlink="">
      <xdr:nvSpPr>
        <xdr:cNvPr id="4291" name="Line 8">
          <a:extLst>
            <a:ext uri="{FF2B5EF4-FFF2-40B4-BE49-F238E27FC236}">
              <a16:creationId xmlns:a16="http://schemas.microsoft.com/office/drawing/2014/main" id="{5301DBCA-B628-4B89-941B-4566C81F4467}"/>
            </a:ext>
          </a:extLst>
        </xdr:cNvPr>
        <xdr:cNvSpPr>
          <a:spLocks noChangeShapeType="1"/>
        </xdr:cNvSpPr>
      </xdr:nvSpPr>
      <xdr:spPr bwMode="auto">
        <a:xfrm flipV="1">
          <a:off x="1000125" y="2438400"/>
          <a:ext cx="46672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18</xdr:row>
      <xdr:rowOff>123825</xdr:rowOff>
    </xdr:from>
    <xdr:to>
      <xdr:col>2</xdr:col>
      <xdr:colOff>190500</xdr:colOff>
      <xdr:row>21</xdr:row>
      <xdr:rowOff>114300</xdr:rowOff>
    </xdr:to>
    <xdr:sp macro="" textlink="">
      <xdr:nvSpPr>
        <xdr:cNvPr id="4292" name="Line 10">
          <a:extLst>
            <a:ext uri="{FF2B5EF4-FFF2-40B4-BE49-F238E27FC236}">
              <a16:creationId xmlns:a16="http://schemas.microsoft.com/office/drawing/2014/main" id="{A323ABE8-3CC8-4E3F-9881-527AD536CD99}"/>
            </a:ext>
          </a:extLst>
        </xdr:cNvPr>
        <xdr:cNvSpPr>
          <a:spLocks noChangeShapeType="1"/>
        </xdr:cNvSpPr>
      </xdr:nvSpPr>
      <xdr:spPr bwMode="auto">
        <a:xfrm>
          <a:off x="1009650" y="3038475"/>
          <a:ext cx="4000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9</xdr:col>
      <xdr:colOff>504825</xdr:colOff>
      <xdr:row>54</xdr:row>
      <xdr:rowOff>104775</xdr:rowOff>
    </xdr:to>
    <xdr:pic>
      <xdr:nvPicPr>
        <xdr:cNvPr id="4293" name="Picture 1">
          <a:extLst>
            <a:ext uri="{FF2B5EF4-FFF2-40B4-BE49-F238E27FC236}">
              <a16:creationId xmlns:a16="http://schemas.microsoft.com/office/drawing/2014/main" id="{9C882442-7CC3-45E7-840A-CAA769300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5991225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0.20635</cdr:x>
      <cdr:y>0.5433</cdr:y>
    </cdr:from>
    <cdr:to>
      <cdr:x>0.28871</cdr:x>
      <cdr:y>0.61801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993" y="1074390"/>
          <a:ext cx="402450" cy="1472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0.14017</cdr:x>
      <cdr:y>0.47335</cdr:y>
    </cdr:from>
    <cdr:to>
      <cdr:x>0.20635</cdr:x>
      <cdr:y>0.5797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95" y="936473"/>
          <a:ext cx="323398" cy="209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# 41</a:t>
          </a:r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0.34453</cdr:x>
      <cdr:y>0.08349</cdr:y>
    </cdr:from>
    <cdr:to>
      <cdr:x>0.34453</cdr:x>
      <cdr:y>0.19737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50025" y="326844"/>
          <a:ext cx="0" cy="4414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0.04179</cdr:y>
    </cdr:from>
    <cdr:to>
      <cdr:x>0.40096</cdr:x>
      <cdr:y>0.08349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7012" y="165188"/>
          <a:ext cx="274456" cy="161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# 41</a:t>
          </a:r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38101</xdr:rowOff>
    </xdr:from>
    <xdr:to>
      <xdr:col>8</xdr:col>
      <xdr:colOff>47625</xdr:colOff>
      <xdr:row>18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F75428F-5103-4878-8322-0003DAA73E57}"/>
            </a:ext>
          </a:extLst>
        </xdr:cNvPr>
        <xdr:cNvSpPr txBox="1">
          <a:spLocks noChangeArrowheads="1"/>
        </xdr:cNvSpPr>
      </xdr:nvSpPr>
      <xdr:spPr bwMode="auto">
        <a:xfrm>
          <a:off x="0" y="1514476"/>
          <a:ext cx="7705725" cy="14382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One can compare two nested models (a larger model versus a smaller model).  A statistical test of hypotheses can be performed using the difference in log-likelihood (LL) values for the two models and the chi-square distribution.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(</a:t>
          </a:r>
          <a:r>
            <a:rPr lang="en-US" sz="1400" b="0" i="0" u="none" strike="noStrike" baseline="0">
              <a:solidFill>
                <a:srgbClr val="0000FF"/>
              </a:solidFill>
              <a:latin typeface="Symbol"/>
              <a:cs typeface="Arial"/>
            </a:rPr>
            <a:t>c</a:t>
          </a:r>
          <a:r>
            <a:rPr lang="en-US" sz="1400" b="0" i="0" u="none" strike="noStrike" baseline="30000">
              <a:solidFill>
                <a:srgbClr val="0000FF"/>
              </a:solidFill>
              <a:latin typeface="Arial"/>
              <a:cs typeface="Arial"/>
            </a:rPr>
            <a:t>2</a:t>
          </a: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 test statistic) = [-2 LL(smaller model)] - [-2 LL(larger model)]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Degrees of Freedom (df) for the test = df( larger model) - df(smaller model).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df(model) = 1df for each variable + 1 for the constant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df = 1 for a model with constant only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3</xdr:col>
      <xdr:colOff>38100</xdr:colOff>
      <xdr:row>5</xdr:row>
      <xdr:rowOff>104775</xdr:rowOff>
    </xdr:from>
    <xdr:to>
      <xdr:col>6</xdr:col>
      <xdr:colOff>114300</xdr:colOff>
      <xdr:row>8</xdr:row>
      <xdr:rowOff>9526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C2C09351-861F-46B7-B4A3-F5DD8341EA58}"/>
            </a:ext>
          </a:extLst>
        </xdr:cNvPr>
        <xdr:cNvSpPr txBox="1">
          <a:spLocks noChangeArrowheads="1"/>
        </xdr:cNvSpPr>
      </xdr:nvSpPr>
      <xdr:spPr bwMode="auto">
        <a:xfrm>
          <a:off x="3390900" y="942975"/>
          <a:ext cx="3162300" cy="3905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Last variable makes no contribution to model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Last variable makes a contribution to model </a:t>
          </a:r>
        </a:p>
        <a:p>
          <a:pPr algn="l" rtl="0">
            <a:lnSpc>
              <a:spcPts val="1000"/>
            </a:lnSpc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workbookViewId="0">
      <pane ySplit="7" topLeftCell="A37" activePane="bottomLeft" state="frozen"/>
      <selection pane="bottomLeft" activeCell="H37" sqref="H37"/>
    </sheetView>
  </sheetViews>
  <sheetFormatPr defaultRowHeight="12.75" x14ac:dyDescent="0.2"/>
  <cols>
    <col min="1" max="1" width="3" style="10" bestFit="1" customWidth="1"/>
    <col min="2" max="2" width="11.140625" customWidth="1"/>
    <col min="3" max="3" width="12.140625" bestFit="1" customWidth="1"/>
    <col min="4" max="4" width="16.5703125" bestFit="1" customWidth="1"/>
    <col min="5" max="5" width="15" bestFit="1" customWidth="1"/>
    <col min="6" max="6" width="10.7109375" customWidth="1"/>
    <col min="8" max="8" width="10.28515625" customWidth="1"/>
    <col min="9" max="9" width="9.42578125" customWidth="1"/>
    <col min="10" max="10" width="9.42578125" style="50" customWidth="1"/>
    <col min="11" max="11" width="9.42578125" customWidth="1"/>
    <col min="12" max="12" width="8.85546875" style="10" customWidth="1"/>
    <col min="13" max="13" width="9.42578125" style="46" customWidth="1"/>
    <col min="14" max="15" width="8.85546875" style="10" customWidth="1"/>
    <col min="16" max="16" width="9.42578125" style="46" customWidth="1"/>
    <col min="17" max="17" width="8.85546875" style="10" customWidth="1"/>
  </cols>
  <sheetData>
    <row r="1" spans="1:18" ht="14.25" x14ac:dyDescent="0.2">
      <c r="B1" s="59" t="s">
        <v>163</v>
      </c>
      <c r="H1" s="1"/>
      <c r="I1" s="48" t="s">
        <v>114</v>
      </c>
      <c r="J1" s="53" t="s">
        <v>135</v>
      </c>
      <c r="K1" s="10"/>
      <c r="L1" s="48" t="s">
        <v>115</v>
      </c>
      <c r="M1" s="46" t="s">
        <v>132</v>
      </c>
      <c r="O1" s="48" t="s">
        <v>116</v>
      </c>
      <c r="P1" s="46" t="s">
        <v>132</v>
      </c>
    </row>
    <row r="2" spans="1:18" x14ac:dyDescent="0.2">
      <c r="F2" s="10" t="s">
        <v>111</v>
      </c>
      <c r="H2" s="48" t="s">
        <v>40</v>
      </c>
      <c r="I2" s="48">
        <v>-0.1743533787284636</v>
      </c>
      <c r="J2" s="49" t="s">
        <v>131</v>
      </c>
      <c r="K2" s="10"/>
      <c r="L2" s="48">
        <v>6.0690354802644846</v>
      </c>
      <c r="M2" s="49" t="s">
        <v>131</v>
      </c>
      <c r="O2" s="48">
        <v>5.9675537288630585</v>
      </c>
      <c r="P2" s="49" t="s">
        <v>131</v>
      </c>
    </row>
    <row r="3" spans="1:18" x14ac:dyDescent="0.2">
      <c r="B3" s="10" t="s">
        <v>101</v>
      </c>
      <c r="C3" s="10" t="s">
        <v>102</v>
      </c>
      <c r="D3" s="10" t="s">
        <v>103</v>
      </c>
      <c r="E3" s="10" t="s">
        <v>103</v>
      </c>
      <c r="F3" s="10" t="s">
        <v>112</v>
      </c>
      <c r="G3" s="10" t="s">
        <v>108</v>
      </c>
      <c r="H3" s="48" t="s">
        <v>240</v>
      </c>
      <c r="I3" s="48">
        <v>0</v>
      </c>
      <c r="J3" s="53">
        <f>EXP(I3)</f>
        <v>1</v>
      </c>
      <c r="L3" s="48">
        <v>0</v>
      </c>
      <c r="M3" s="46">
        <f>EXP(L3)</f>
        <v>1</v>
      </c>
      <c r="O3" s="48">
        <v>-6.588930827033507</v>
      </c>
      <c r="P3" s="46">
        <f>EXP(O3)</f>
        <v>1.3755098356388878E-3</v>
      </c>
      <c r="R3" s="51"/>
    </row>
    <row r="4" spans="1:18" x14ac:dyDescent="0.2">
      <c r="B4" s="10" t="s">
        <v>104</v>
      </c>
      <c r="C4" s="10" t="s">
        <v>105</v>
      </c>
      <c r="D4" s="10" t="s">
        <v>106</v>
      </c>
      <c r="E4" s="10" t="s">
        <v>107</v>
      </c>
      <c r="F4" s="10" t="s">
        <v>113</v>
      </c>
      <c r="G4" s="10" t="s">
        <v>109</v>
      </c>
      <c r="H4" s="48" t="s">
        <v>242</v>
      </c>
      <c r="I4" s="48">
        <v>0</v>
      </c>
      <c r="J4" s="53">
        <f>EXP(I4)</f>
        <v>1</v>
      </c>
      <c r="L4" s="48">
        <v>-3.3813679156927585</v>
      </c>
      <c r="M4" s="46">
        <f>EXP(L4)</f>
        <v>3.4000912527134837E-2</v>
      </c>
      <c r="O4" s="48">
        <v>-3.0321158116201983</v>
      </c>
      <c r="P4" s="46">
        <f>EXP(O4)</f>
        <v>4.821351940756486E-2</v>
      </c>
      <c r="R4" s="51"/>
    </row>
    <row r="5" spans="1:18" ht="15.75" x14ac:dyDescent="0.25">
      <c r="B5" s="21" t="s">
        <v>92</v>
      </c>
      <c r="C5" s="21" t="s">
        <v>93</v>
      </c>
      <c r="D5" s="21" t="s">
        <v>94</v>
      </c>
      <c r="E5" s="21" t="s">
        <v>95</v>
      </c>
      <c r="F5" s="48" t="s">
        <v>110</v>
      </c>
      <c r="G5" s="48" t="s">
        <v>96</v>
      </c>
      <c r="I5" s="10" t="s">
        <v>17</v>
      </c>
      <c r="J5" s="46" t="s">
        <v>17</v>
      </c>
      <c r="K5" s="10" t="s">
        <v>17</v>
      </c>
      <c r="L5" s="10" t="s">
        <v>17</v>
      </c>
      <c r="M5" s="46" t="s">
        <v>17</v>
      </c>
      <c r="N5" s="10" t="s">
        <v>17</v>
      </c>
      <c r="O5" s="10" t="s">
        <v>17</v>
      </c>
      <c r="P5" s="46" t="s">
        <v>17</v>
      </c>
      <c r="Q5" s="10" t="s">
        <v>17</v>
      </c>
    </row>
    <row r="6" spans="1:18" x14ac:dyDescent="0.2">
      <c r="F6" s="52" t="s">
        <v>134</v>
      </c>
      <c r="I6" s="10" t="s">
        <v>64</v>
      </c>
      <c r="J6" s="46" t="s">
        <v>44</v>
      </c>
      <c r="K6" s="10" t="s">
        <v>45</v>
      </c>
      <c r="L6" s="10" t="s">
        <v>64</v>
      </c>
      <c r="M6" s="46" t="s">
        <v>44</v>
      </c>
      <c r="N6" s="10" t="s">
        <v>45</v>
      </c>
      <c r="O6" s="10" t="s">
        <v>64</v>
      </c>
      <c r="P6" s="46" t="s">
        <v>44</v>
      </c>
      <c r="Q6" s="10" t="s">
        <v>45</v>
      </c>
    </row>
    <row r="7" spans="1:18" x14ac:dyDescent="0.2">
      <c r="A7" s="10" t="s">
        <v>203</v>
      </c>
      <c r="B7" s="54" t="s">
        <v>240</v>
      </c>
      <c r="C7" s="54" t="s">
        <v>241</v>
      </c>
      <c r="D7" s="54" t="s">
        <v>242</v>
      </c>
      <c r="E7" s="54" t="s">
        <v>243</v>
      </c>
      <c r="F7" s="54" t="s">
        <v>110</v>
      </c>
      <c r="G7" s="10" t="s">
        <v>133</v>
      </c>
      <c r="I7" s="10" t="str">
        <f>I1</f>
        <v>Step 0</v>
      </c>
      <c r="J7" s="10" t="str">
        <f>I1</f>
        <v>Step 0</v>
      </c>
      <c r="K7" s="10" t="str">
        <f>I1</f>
        <v>Step 0</v>
      </c>
      <c r="L7" s="10" t="str">
        <f>L1</f>
        <v>Step 1</v>
      </c>
      <c r="M7" s="10" t="str">
        <f>L1</f>
        <v>Step 1</v>
      </c>
      <c r="N7" s="10" t="str">
        <f>L1</f>
        <v>Step 1</v>
      </c>
      <c r="O7" s="10" t="str">
        <f>O1</f>
        <v>Step 2</v>
      </c>
      <c r="P7" s="10" t="str">
        <f>O1</f>
        <v>Step 2</v>
      </c>
      <c r="Q7" s="10" t="str">
        <f>O1</f>
        <v>Step 2</v>
      </c>
    </row>
    <row r="8" spans="1:18" x14ac:dyDescent="0.2">
      <c r="A8" s="10">
        <v>1</v>
      </c>
      <c r="B8" s="10">
        <v>-0.44850000000000001</v>
      </c>
      <c r="C8" s="10">
        <v>-0.41060000000000002</v>
      </c>
      <c r="D8" s="10">
        <v>1.0865</v>
      </c>
      <c r="E8" s="10">
        <v>0.4526</v>
      </c>
      <c r="F8" s="10" t="s">
        <v>97</v>
      </c>
      <c r="G8" s="10">
        <v>1</v>
      </c>
      <c r="I8">
        <f>I$2+I$3*$B8+I$4*$D8</f>
        <v>-0.1743533787284636</v>
      </c>
      <c r="J8" s="46">
        <f>EXP(I8)</f>
        <v>0.8400000070697039</v>
      </c>
      <c r="K8">
        <f>J8/(J8+1)</f>
        <v>0.45652174121860351</v>
      </c>
      <c r="L8" s="10">
        <f>L$2+L$3*$B8+L$4*$D8</f>
        <v>2.3951792398643024</v>
      </c>
      <c r="M8" s="46">
        <f>EXP(L8)</f>
        <v>10.970164173609957</v>
      </c>
      <c r="N8" s="10">
        <f>M8/(M8+1)</f>
        <v>0.91645895699537261</v>
      </c>
      <c r="O8" s="10">
        <f>O$2+O$3*$B8+O$4*$D8</f>
        <v>5.6282953754622405</v>
      </c>
      <c r="P8" s="46">
        <f>EXP(O8)</f>
        <v>278.18750798013332</v>
      </c>
      <c r="Q8" s="10">
        <f>P8/(P8+1)</f>
        <v>0.99641817785030995</v>
      </c>
    </row>
    <row r="9" spans="1:18" x14ac:dyDescent="0.2">
      <c r="A9" s="10">
        <v>2</v>
      </c>
      <c r="B9" s="10">
        <v>-0.56330000000000002</v>
      </c>
      <c r="C9" s="10">
        <v>-0.31140000000000001</v>
      </c>
      <c r="D9" s="10">
        <v>1.5134000000000001</v>
      </c>
      <c r="E9" s="10">
        <v>0.16420000000000001</v>
      </c>
      <c r="F9" s="10" t="s">
        <v>97</v>
      </c>
      <c r="G9" s="10">
        <v>1</v>
      </c>
      <c r="I9">
        <f t="shared" ref="I9:I53" si="0">I$2+I$3*$B9+I$4*$D9</f>
        <v>-0.1743533787284636</v>
      </c>
      <c r="J9" s="46">
        <f t="shared" ref="J9:J53" si="1">EXP(I9)</f>
        <v>0.8400000070697039</v>
      </c>
      <c r="K9">
        <f t="shared" ref="K9:K53" si="2">J9/(J9+1)</f>
        <v>0.45652174121860351</v>
      </c>
      <c r="L9" s="10">
        <f t="shared" ref="L9:L53" si="3">L$2+L$3*$B9+L$4*$D9</f>
        <v>0.95167327665506374</v>
      </c>
      <c r="M9" s="46">
        <f t="shared" ref="M9:M53" si="4">EXP(L9)</f>
        <v>2.5900398887511304</v>
      </c>
      <c r="N9" s="10">
        <f t="shared" ref="N9:N53" si="5">M9/(M9+1)</f>
        <v>0.7214515629385192</v>
      </c>
      <c r="O9" s="10">
        <f t="shared" ref="O9:O53" si="6">O$2+O$3*$B9+O$4*$D9</f>
        <v>5.0902943944250252</v>
      </c>
      <c r="P9" s="46">
        <f t="shared" ref="P9:P53" si="7">EXP(O9)</f>
        <v>162.43767576125751</v>
      </c>
      <c r="Q9" s="10">
        <f t="shared" ref="Q9:Q53" si="8">P9/(P9+1)</f>
        <v>0.99388145973477526</v>
      </c>
    </row>
    <row r="10" spans="1:18" x14ac:dyDescent="0.2">
      <c r="A10" s="10">
        <v>3</v>
      </c>
      <c r="B10" s="10">
        <v>6.4299999999999996E-2</v>
      </c>
      <c r="C10" s="10">
        <v>1.5599999999999999E-2</v>
      </c>
      <c r="D10" s="10">
        <v>1.0077</v>
      </c>
      <c r="E10" s="10">
        <v>0.39779999999999999</v>
      </c>
      <c r="F10" s="10" t="s">
        <v>97</v>
      </c>
      <c r="G10" s="10">
        <v>1</v>
      </c>
      <c r="I10">
        <f t="shared" si="0"/>
        <v>-0.1743533787284636</v>
      </c>
      <c r="J10" s="46">
        <f t="shared" si="1"/>
        <v>0.8400000070697039</v>
      </c>
      <c r="K10">
        <f t="shared" si="2"/>
        <v>0.45652174121860351</v>
      </c>
      <c r="L10" s="10">
        <f t="shared" si="3"/>
        <v>2.6616310316208915</v>
      </c>
      <c r="M10" s="46">
        <f t="shared" si="4"/>
        <v>14.319625824554381</v>
      </c>
      <c r="N10" s="10">
        <f t="shared" si="5"/>
        <v>0.9347242542701536</v>
      </c>
      <c r="O10" s="10">
        <f t="shared" si="6"/>
        <v>2.4884223733151303</v>
      </c>
      <c r="P10" s="46">
        <f t="shared" si="7"/>
        <v>12.042262931184396</v>
      </c>
      <c r="Q10" s="10">
        <f t="shared" si="8"/>
        <v>0.92332618922986331</v>
      </c>
    </row>
    <row r="11" spans="1:18" x14ac:dyDescent="0.2">
      <c r="A11" s="10">
        <v>4</v>
      </c>
      <c r="B11" s="10">
        <v>-7.2099999999999997E-2</v>
      </c>
      <c r="C11" s="10">
        <v>-9.2999999999999999E-2</v>
      </c>
      <c r="D11" s="10">
        <v>1.4543999999999999</v>
      </c>
      <c r="E11" s="10">
        <v>0.25890000000000002</v>
      </c>
      <c r="F11" s="10" t="s">
        <v>97</v>
      </c>
      <c r="G11" s="10">
        <v>1</v>
      </c>
      <c r="I11">
        <f t="shared" si="0"/>
        <v>-0.1743533787284636</v>
      </c>
      <c r="J11" s="46">
        <f t="shared" si="1"/>
        <v>0.8400000070697039</v>
      </c>
      <c r="K11">
        <f t="shared" si="2"/>
        <v>0.45652174121860351</v>
      </c>
      <c r="L11" s="10">
        <f t="shared" si="3"/>
        <v>1.1511739836809367</v>
      </c>
      <c r="M11" s="46">
        <f t="shared" si="4"/>
        <v>3.1619027538491573</v>
      </c>
      <c r="N11" s="10">
        <f t="shared" si="5"/>
        <v>0.75972528452877841</v>
      </c>
      <c r="O11" s="10">
        <f t="shared" si="6"/>
        <v>2.0327064050717576</v>
      </c>
      <c r="P11" s="46">
        <f t="shared" si="7"/>
        <v>7.6347210710680402</v>
      </c>
      <c r="Q11" s="10">
        <f t="shared" si="8"/>
        <v>0.88418849992147952</v>
      </c>
    </row>
    <row r="12" spans="1:18" x14ac:dyDescent="0.2">
      <c r="A12" s="10">
        <v>5</v>
      </c>
      <c r="B12" s="10">
        <v>-0.1002</v>
      </c>
      <c r="C12" s="10">
        <v>-9.1700000000000004E-2</v>
      </c>
      <c r="D12" s="10">
        <v>1.5644</v>
      </c>
      <c r="E12" s="10">
        <v>0.66830000000000001</v>
      </c>
      <c r="F12" s="10" t="s">
        <v>97</v>
      </c>
      <c r="G12" s="10">
        <v>1</v>
      </c>
      <c r="I12">
        <f t="shared" si="0"/>
        <v>-0.1743533787284636</v>
      </c>
      <c r="J12" s="46">
        <f t="shared" si="1"/>
        <v>0.8400000070697039</v>
      </c>
      <c r="K12">
        <f t="shared" si="2"/>
        <v>0.45652174121860351</v>
      </c>
      <c r="L12" s="10">
        <f t="shared" si="3"/>
        <v>0.77922351295473291</v>
      </c>
      <c r="M12" s="46">
        <f t="shared" si="4"/>
        <v>2.1797790380141104</v>
      </c>
      <c r="N12" s="10">
        <f t="shared" si="5"/>
        <v>0.68551273907870747</v>
      </c>
      <c r="O12" s="10">
        <f t="shared" si="6"/>
        <v>1.8843226220331779</v>
      </c>
      <c r="P12" s="46">
        <f t="shared" si="7"/>
        <v>6.5818945013376737</v>
      </c>
      <c r="Q12" s="10">
        <f t="shared" si="8"/>
        <v>0.8681068432403577</v>
      </c>
    </row>
    <row r="13" spans="1:18" x14ac:dyDescent="0.2">
      <c r="A13" s="10">
        <v>6</v>
      </c>
      <c r="B13" s="10">
        <v>-0.1421</v>
      </c>
      <c r="C13" s="10">
        <v>-6.5100000000000005E-2</v>
      </c>
      <c r="D13" s="10">
        <v>0.70660000000000001</v>
      </c>
      <c r="E13" s="10">
        <v>0.27939999999999998</v>
      </c>
      <c r="F13" s="10" t="s">
        <v>97</v>
      </c>
      <c r="G13" s="10">
        <v>1</v>
      </c>
      <c r="I13">
        <f t="shared" si="0"/>
        <v>-0.1743533787284636</v>
      </c>
      <c r="J13" s="46">
        <f t="shared" si="1"/>
        <v>0.8400000070697039</v>
      </c>
      <c r="K13">
        <f t="shared" si="2"/>
        <v>0.45652174121860351</v>
      </c>
      <c r="L13" s="10">
        <f t="shared" si="3"/>
        <v>3.6797609110359812</v>
      </c>
      <c r="M13" s="46">
        <f t="shared" si="4"/>
        <v>39.636916190360374</v>
      </c>
      <c r="N13" s="10">
        <f t="shared" si="5"/>
        <v>0.97539183349160696</v>
      </c>
      <c r="O13" s="10">
        <f t="shared" si="6"/>
        <v>4.7613477668936879</v>
      </c>
      <c r="P13" s="46">
        <f t="shared" si="7"/>
        <v>116.9033782736044</v>
      </c>
      <c r="Q13" s="10">
        <f t="shared" si="8"/>
        <v>0.99151847882017918</v>
      </c>
    </row>
    <row r="14" spans="1:18" x14ac:dyDescent="0.2">
      <c r="A14" s="10">
        <v>7</v>
      </c>
      <c r="B14" s="10">
        <v>3.5099999999999999E-2</v>
      </c>
      <c r="C14" s="10">
        <v>1.47E-2</v>
      </c>
      <c r="D14" s="10">
        <v>1.5064</v>
      </c>
      <c r="E14" s="10">
        <v>0.70799999999999996</v>
      </c>
      <c r="F14" s="10" t="s">
        <v>97</v>
      </c>
      <c r="G14" s="10">
        <v>1</v>
      </c>
      <c r="I14">
        <f t="shared" si="0"/>
        <v>-0.1743533787284636</v>
      </c>
      <c r="J14" s="46">
        <f t="shared" si="1"/>
        <v>0.8400000070697039</v>
      </c>
      <c r="K14">
        <f t="shared" si="2"/>
        <v>0.45652174121860351</v>
      </c>
      <c r="L14" s="10">
        <f t="shared" si="3"/>
        <v>0.97534285206491322</v>
      </c>
      <c r="M14" s="46">
        <f t="shared" si="4"/>
        <v>2.6520763249722212</v>
      </c>
      <c r="N14" s="10">
        <f t="shared" si="5"/>
        <v>0.72618315965573188</v>
      </c>
      <c r="O14" s="10">
        <f t="shared" si="6"/>
        <v>1.1687029982095156</v>
      </c>
      <c r="P14" s="46">
        <f t="shared" si="7"/>
        <v>3.2178164171761279</v>
      </c>
      <c r="Q14" s="10">
        <f t="shared" si="8"/>
        <v>0.76291049654799581</v>
      </c>
    </row>
    <row r="15" spans="1:18" x14ac:dyDescent="0.2">
      <c r="A15" s="10">
        <v>8</v>
      </c>
      <c r="B15" s="10">
        <v>-6.5299999999999997E-2</v>
      </c>
      <c r="C15" s="10">
        <v>-5.6599999999999998E-2</v>
      </c>
      <c r="D15" s="10">
        <v>1.3736999999999999</v>
      </c>
      <c r="E15" s="10">
        <v>0.4032</v>
      </c>
      <c r="F15" s="10" t="s">
        <v>97</v>
      </c>
      <c r="G15" s="10">
        <v>1</v>
      </c>
      <c r="I15">
        <f t="shared" si="0"/>
        <v>-0.1743533787284636</v>
      </c>
      <c r="J15" s="46">
        <f t="shared" si="1"/>
        <v>0.8400000070697039</v>
      </c>
      <c r="K15">
        <f t="shared" si="2"/>
        <v>0.45652174121860351</v>
      </c>
      <c r="L15" s="10">
        <f t="shared" si="3"/>
        <v>1.4240503744773427</v>
      </c>
      <c r="M15" s="46">
        <f t="shared" si="4"/>
        <v>4.1539113089901187</v>
      </c>
      <c r="N15" s="10">
        <f t="shared" si="5"/>
        <v>0.80597260215641064</v>
      </c>
      <c r="O15" s="10">
        <f t="shared" si="6"/>
        <v>2.2325934214456806</v>
      </c>
      <c r="P15" s="46">
        <f t="shared" si="7"/>
        <v>9.3240158533511899</v>
      </c>
      <c r="Q15" s="10">
        <f t="shared" si="8"/>
        <v>0.90313846722005964</v>
      </c>
    </row>
    <row r="16" spans="1:18" x14ac:dyDescent="0.2">
      <c r="A16" s="10">
        <v>9</v>
      </c>
      <c r="B16" s="10">
        <v>7.2400000000000006E-2</v>
      </c>
      <c r="C16" s="10">
        <v>-7.6E-3</v>
      </c>
      <c r="D16" s="10">
        <v>1.3723000000000001</v>
      </c>
      <c r="E16" s="10">
        <v>0.33610000000000001</v>
      </c>
      <c r="F16" s="10" t="s">
        <v>97</v>
      </c>
      <c r="G16" s="10">
        <v>1</v>
      </c>
      <c r="I16">
        <f t="shared" si="0"/>
        <v>-0.1743533787284636</v>
      </c>
      <c r="J16" s="46">
        <f t="shared" si="1"/>
        <v>0.8400000070697039</v>
      </c>
      <c r="K16">
        <f t="shared" si="2"/>
        <v>0.45652174121860351</v>
      </c>
      <c r="L16" s="10">
        <f t="shared" si="3"/>
        <v>1.4287842895593119</v>
      </c>
      <c r="M16" s="46">
        <f t="shared" si="4"/>
        <v>4.17362219039431</v>
      </c>
      <c r="N16" s="10">
        <f t="shared" si="5"/>
        <v>0.80671182332241687</v>
      </c>
      <c r="O16" s="10">
        <f t="shared" si="6"/>
        <v>1.329542608699434</v>
      </c>
      <c r="P16" s="46">
        <f t="shared" si="7"/>
        <v>3.7793143666659472</v>
      </c>
      <c r="Q16" s="10">
        <f t="shared" si="8"/>
        <v>0.79076496683820352</v>
      </c>
    </row>
    <row r="17" spans="1:17" x14ac:dyDescent="0.2">
      <c r="A17" s="10">
        <v>10</v>
      </c>
      <c r="B17" s="10">
        <v>-0.1353</v>
      </c>
      <c r="C17" s="10">
        <v>-0.14330000000000001</v>
      </c>
      <c r="D17" s="10">
        <v>1.4196</v>
      </c>
      <c r="E17" s="10">
        <v>0.43469999999999998</v>
      </c>
      <c r="F17" s="10" t="s">
        <v>97</v>
      </c>
      <c r="G17" s="10">
        <v>1</v>
      </c>
      <c r="I17">
        <f t="shared" si="0"/>
        <v>-0.1743533787284636</v>
      </c>
      <c r="J17" s="46">
        <f t="shared" si="1"/>
        <v>0.8400000070697039</v>
      </c>
      <c r="K17">
        <f t="shared" si="2"/>
        <v>0.45652174121860351</v>
      </c>
      <c r="L17" s="10">
        <f t="shared" si="3"/>
        <v>1.2688455871470445</v>
      </c>
      <c r="M17" s="46">
        <f t="shared" si="4"/>
        <v>3.556744240196263</v>
      </c>
      <c r="N17" s="10">
        <f t="shared" si="5"/>
        <v>0.78054506742363727</v>
      </c>
      <c r="O17" s="10">
        <f t="shared" si="6"/>
        <v>2.5546444635846584</v>
      </c>
      <c r="P17" s="46">
        <f t="shared" si="7"/>
        <v>12.866724255190389</v>
      </c>
      <c r="Q17" s="10">
        <f t="shared" si="8"/>
        <v>0.92788491487990077</v>
      </c>
    </row>
    <row r="18" spans="1:17" x14ac:dyDescent="0.2">
      <c r="A18" s="10">
        <v>11</v>
      </c>
      <c r="B18" s="10">
        <v>-0.2298</v>
      </c>
      <c r="C18" s="10">
        <v>-0.29609999999999997</v>
      </c>
      <c r="D18" s="10">
        <v>0.33100000000000002</v>
      </c>
      <c r="E18" s="10">
        <v>0.18240000000000001</v>
      </c>
      <c r="F18" s="10" t="s">
        <v>97</v>
      </c>
      <c r="G18" s="10">
        <v>1</v>
      </c>
      <c r="I18">
        <f t="shared" si="0"/>
        <v>-0.1743533787284636</v>
      </c>
      <c r="J18" s="46">
        <f t="shared" si="1"/>
        <v>0.8400000070697039</v>
      </c>
      <c r="K18">
        <f t="shared" si="2"/>
        <v>0.45652174121860351</v>
      </c>
      <c r="L18" s="10">
        <f t="shared" si="3"/>
        <v>4.9498027001701814</v>
      </c>
      <c r="M18" s="46">
        <f t="shared" si="4"/>
        <v>141.14711287271444</v>
      </c>
      <c r="N18" s="10">
        <f t="shared" si="5"/>
        <v>0.99296503474611231</v>
      </c>
      <c r="O18" s="10">
        <f t="shared" si="6"/>
        <v>6.478059699269072</v>
      </c>
      <c r="P18" s="46">
        <f t="shared" si="7"/>
        <v>650.70715303354029</v>
      </c>
      <c r="Q18" s="10">
        <f t="shared" si="8"/>
        <v>0.9984655684760475</v>
      </c>
    </row>
    <row r="19" spans="1:17" x14ac:dyDescent="0.2">
      <c r="A19" s="10">
        <v>12</v>
      </c>
      <c r="B19" s="10">
        <v>7.1300000000000002E-2</v>
      </c>
      <c r="C19" s="10">
        <v>2.0500000000000001E-2</v>
      </c>
      <c r="D19" s="10">
        <v>1.3124</v>
      </c>
      <c r="E19" s="10">
        <v>0.24970000000000001</v>
      </c>
      <c r="F19" s="10" t="s">
        <v>97</v>
      </c>
      <c r="G19" s="10">
        <v>1</v>
      </c>
      <c r="I19">
        <f t="shared" si="0"/>
        <v>-0.1743533787284636</v>
      </c>
      <c r="J19" s="46">
        <f t="shared" si="1"/>
        <v>0.8400000070697039</v>
      </c>
      <c r="K19">
        <f t="shared" si="2"/>
        <v>0.45652174121860351</v>
      </c>
      <c r="L19" s="10">
        <f t="shared" si="3"/>
        <v>1.6313282277093082</v>
      </c>
      <c r="M19" s="46">
        <f t="shared" si="4"/>
        <v>5.1106583304560864</v>
      </c>
      <c r="N19" s="10">
        <f t="shared" si="5"/>
        <v>0.83635151142129682</v>
      </c>
      <c r="O19" s="10">
        <f t="shared" si="6"/>
        <v>1.5184141697252209</v>
      </c>
      <c r="P19" s="46">
        <f t="shared" si="7"/>
        <v>4.5649801682144675</v>
      </c>
      <c r="Q19" s="10">
        <f t="shared" si="8"/>
        <v>0.82030484030981698</v>
      </c>
    </row>
    <row r="20" spans="1:17" x14ac:dyDescent="0.2">
      <c r="A20" s="10">
        <v>13</v>
      </c>
      <c r="B20" s="10">
        <v>1.09E-2</v>
      </c>
      <c r="C20" s="10">
        <v>1.1000000000000001E-3</v>
      </c>
      <c r="D20" s="10">
        <v>2.1495000000000002</v>
      </c>
      <c r="E20" s="10">
        <v>0.69689999999999996</v>
      </c>
      <c r="F20" s="10" t="s">
        <v>97</v>
      </c>
      <c r="G20" s="10">
        <v>1</v>
      </c>
      <c r="I20">
        <f t="shared" si="0"/>
        <v>-0.1743533787284636</v>
      </c>
      <c r="J20" s="46">
        <f t="shared" si="1"/>
        <v>0.8400000070697039</v>
      </c>
      <c r="K20">
        <f t="shared" si="2"/>
        <v>0.45652174121860351</v>
      </c>
      <c r="L20" s="10">
        <f t="shared" si="3"/>
        <v>-1.1992148545171002</v>
      </c>
      <c r="M20" s="46">
        <f t="shared" si="4"/>
        <v>0.30143078604756435</v>
      </c>
      <c r="N20" s="10">
        <f t="shared" si="5"/>
        <v>0.23161491896392541</v>
      </c>
      <c r="O20" s="10">
        <f t="shared" si="6"/>
        <v>-0.62179855422922348</v>
      </c>
      <c r="P20" s="46">
        <f t="shared" si="7"/>
        <v>0.53697778490057402</v>
      </c>
      <c r="Q20" s="10">
        <f t="shared" si="8"/>
        <v>0.34937250894313393</v>
      </c>
    </row>
    <row r="21" spans="1:17" x14ac:dyDescent="0.2">
      <c r="A21" s="10">
        <v>14</v>
      </c>
      <c r="B21" s="10">
        <v>-0.2777</v>
      </c>
      <c r="C21" s="10">
        <v>-0.2316</v>
      </c>
      <c r="D21" s="10">
        <v>1.1918</v>
      </c>
      <c r="E21" s="10">
        <v>0.66010000000000002</v>
      </c>
      <c r="F21" s="10" t="s">
        <v>97</v>
      </c>
      <c r="G21" s="10">
        <v>1</v>
      </c>
      <c r="I21">
        <f t="shared" si="0"/>
        <v>-0.1743533787284636</v>
      </c>
      <c r="J21" s="46">
        <f t="shared" si="1"/>
        <v>0.8400000070697039</v>
      </c>
      <c r="K21">
        <f t="shared" si="2"/>
        <v>0.45652174121860351</v>
      </c>
      <c r="L21" s="10">
        <f t="shared" si="3"/>
        <v>2.0391211983418547</v>
      </c>
      <c r="M21" s="46">
        <f t="shared" si="4"/>
        <v>7.6838536475924837</v>
      </c>
      <c r="N21" s="10">
        <f t="shared" si="5"/>
        <v>0.88484375248801661</v>
      </c>
      <c r="O21" s="10">
        <f t="shared" si="6"/>
        <v>4.1836241952413111</v>
      </c>
      <c r="P21" s="46">
        <f t="shared" si="7"/>
        <v>65.603181630659961</v>
      </c>
      <c r="Q21" s="10">
        <f t="shared" si="8"/>
        <v>0.98498570225150228</v>
      </c>
    </row>
    <row r="22" spans="1:17" x14ac:dyDescent="0.2">
      <c r="A22" s="10">
        <v>15</v>
      </c>
      <c r="B22" s="10">
        <v>0.1454</v>
      </c>
      <c r="C22" s="10">
        <v>0.05</v>
      </c>
      <c r="D22" s="10">
        <v>1.8762000000000001</v>
      </c>
      <c r="E22" s="10">
        <v>0.27229999999999999</v>
      </c>
      <c r="F22" s="10" t="s">
        <v>97</v>
      </c>
      <c r="G22" s="10">
        <v>1</v>
      </c>
      <c r="I22">
        <f t="shared" si="0"/>
        <v>-0.1743533787284636</v>
      </c>
      <c r="J22" s="46">
        <f t="shared" si="1"/>
        <v>0.8400000070697039</v>
      </c>
      <c r="K22">
        <f t="shared" si="2"/>
        <v>0.45652174121860351</v>
      </c>
      <c r="L22" s="10">
        <f t="shared" si="3"/>
        <v>-0.27508700315826928</v>
      </c>
      <c r="M22" s="46">
        <f t="shared" si="4"/>
        <v>0.75950604092604068</v>
      </c>
      <c r="N22" s="10">
        <f t="shared" si="5"/>
        <v>0.43165867195676527</v>
      </c>
      <c r="O22" s="10">
        <f t="shared" si="6"/>
        <v>-0.67933249914942984</v>
      </c>
      <c r="P22" s="46">
        <f t="shared" si="7"/>
        <v>0.50695527252749462</v>
      </c>
      <c r="Q22" s="10">
        <f t="shared" si="8"/>
        <v>0.33641029814854384</v>
      </c>
    </row>
    <row r="23" spans="1:17" x14ac:dyDescent="0.2">
      <c r="A23" s="10">
        <v>16</v>
      </c>
      <c r="B23" s="10">
        <v>0.37030000000000002</v>
      </c>
      <c r="C23" s="10">
        <v>0.10979999999999999</v>
      </c>
      <c r="D23" s="10">
        <v>1.9941</v>
      </c>
      <c r="E23" s="10">
        <v>0.38279999999999997</v>
      </c>
      <c r="F23" s="10" t="s">
        <v>97</v>
      </c>
      <c r="G23" s="10">
        <v>1</v>
      </c>
      <c r="I23">
        <f t="shared" si="0"/>
        <v>-0.1743533787284636</v>
      </c>
      <c r="J23" s="46">
        <f t="shared" si="1"/>
        <v>0.8400000070697039</v>
      </c>
      <c r="K23">
        <f t="shared" si="2"/>
        <v>0.45652174121860351</v>
      </c>
      <c r="L23" s="10">
        <f t="shared" si="3"/>
        <v>-0.67375028041844498</v>
      </c>
      <c r="M23" s="46">
        <f t="shared" si="4"/>
        <v>0.5097931211221407</v>
      </c>
      <c r="N23" s="10">
        <f t="shared" si="5"/>
        <v>0.33765759956784103</v>
      </c>
      <c r="O23" s="10">
        <f t="shared" si="6"/>
        <v>-2.5186694963392862</v>
      </c>
      <c r="P23" s="46">
        <f t="shared" si="7"/>
        <v>8.0566729798854125E-2</v>
      </c>
      <c r="Q23" s="10">
        <f t="shared" si="8"/>
        <v>7.4559698699821625E-2</v>
      </c>
    </row>
    <row r="24" spans="1:17" x14ac:dyDescent="0.2">
      <c r="A24" s="10">
        <v>17</v>
      </c>
      <c r="B24" s="10">
        <v>-7.5700000000000003E-2</v>
      </c>
      <c r="C24" s="10">
        <v>-8.2100000000000006E-2</v>
      </c>
      <c r="D24" s="10">
        <v>1.5077</v>
      </c>
      <c r="E24" s="10">
        <v>0.42149999999999999</v>
      </c>
      <c r="F24" s="10" t="s">
        <v>97</v>
      </c>
      <c r="G24" s="10">
        <v>1</v>
      </c>
      <c r="I24">
        <f t="shared" si="0"/>
        <v>-0.1743533787284636</v>
      </c>
      <c r="J24" s="46">
        <f t="shared" si="1"/>
        <v>0.8400000070697039</v>
      </c>
      <c r="K24">
        <f t="shared" si="2"/>
        <v>0.45652174121860351</v>
      </c>
      <c r="L24" s="10">
        <f t="shared" si="3"/>
        <v>0.9709470737745125</v>
      </c>
      <c r="M24" s="46">
        <f t="shared" si="4"/>
        <v>2.6404439707942666</v>
      </c>
      <c r="N24" s="10">
        <f t="shared" si="5"/>
        <v>0.72530822942954909</v>
      </c>
      <c r="O24" s="10">
        <f t="shared" si="6"/>
        <v>1.8948147832897222</v>
      </c>
      <c r="P24" s="46">
        <f t="shared" si="7"/>
        <v>6.6513163556039583</v>
      </c>
      <c r="Q24" s="10">
        <f t="shared" si="8"/>
        <v>0.86930353503582658</v>
      </c>
    </row>
    <row r="25" spans="1:17" x14ac:dyDescent="0.2">
      <c r="A25" s="10">
        <v>18</v>
      </c>
      <c r="B25" s="10">
        <v>4.5100000000000001E-2</v>
      </c>
      <c r="C25" s="10">
        <v>2.63E-2</v>
      </c>
      <c r="D25" s="10">
        <v>1.6756</v>
      </c>
      <c r="E25" s="10">
        <v>0.94940000000000002</v>
      </c>
      <c r="F25" s="10" t="s">
        <v>97</v>
      </c>
      <c r="G25" s="10">
        <v>1</v>
      </c>
      <c r="I25">
        <f t="shared" si="0"/>
        <v>-0.1743533787284636</v>
      </c>
      <c r="J25" s="46">
        <f t="shared" si="1"/>
        <v>0.8400000070697039</v>
      </c>
      <c r="K25">
        <f t="shared" si="2"/>
        <v>0.45652174121860351</v>
      </c>
      <c r="L25" s="10">
        <f t="shared" si="3"/>
        <v>0.40321540072969864</v>
      </c>
      <c r="M25" s="46">
        <f t="shared" si="4"/>
        <v>1.4966292319748229</v>
      </c>
      <c r="N25" s="10">
        <f t="shared" si="5"/>
        <v>0.59945994896126231</v>
      </c>
      <c r="O25" s="10">
        <f t="shared" si="6"/>
        <v>0.58977969461304358</v>
      </c>
      <c r="P25" s="46">
        <f t="shared" si="7"/>
        <v>1.8035910308065282</v>
      </c>
      <c r="Q25" s="10">
        <f t="shared" si="8"/>
        <v>0.64331459581238459</v>
      </c>
    </row>
    <row r="26" spans="1:17" x14ac:dyDescent="0.2">
      <c r="A26" s="10">
        <v>19</v>
      </c>
      <c r="B26" s="10">
        <v>1.15E-2</v>
      </c>
      <c r="C26" s="10">
        <v>-3.2000000000000002E-3</v>
      </c>
      <c r="D26" s="10">
        <v>1.2602</v>
      </c>
      <c r="E26" s="10">
        <v>0.6038</v>
      </c>
      <c r="F26" s="10" t="s">
        <v>97</v>
      </c>
      <c r="G26" s="10">
        <v>1</v>
      </c>
      <c r="I26">
        <f t="shared" si="0"/>
        <v>-0.1743533787284636</v>
      </c>
      <c r="J26" s="46">
        <f t="shared" si="1"/>
        <v>0.8400000070697039</v>
      </c>
      <c r="K26">
        <f t="shared" si="2"/>
        <v>0.45652174121860351</v>
      </c>
      <c r="L26" s="10">
        <f t="shared" si="3"/>
        <v>1.8078356329084704</v>
      </c>
      <c r="M26" s="46">
        <f t="shared" si="4"/>
        <v>6.0972364827231562</v>
      </c>
      <c r="N26" s="10">
        <f t="shared" si="5"/>
        <v>0.85910008741651689</v>
      </c>
      <c r="O26" s="10">
        <f t="shared" si="6"/>
        <v>2.0707086785483999</v>
      </c>
      <c r="P26" s="46">
        <f t="shared" si="7"/>
        <v>7.9304412604864245</v>
      </c>
      <c r="Q26" s="10">
        <f t="shared" si="8"/>
        <v>0.88802345026056051</v>
      </c>
    </row>
    <row r="27" spans="1:17" x14ac:dyDescent="0.2">
      <c r="A27" s="10">
        <v>20</v>
      </c>
      <c r="B27" s="10">
        <v>0.1227</v>
      </c>
      <c r="C27" s="10">
        <v>0.1055</v>
      </c>
      <c r="D27" s="10">
        <v>1.1434</v>
      </c>
      <c r="E27" s="10">
        <v>0.16550000000000001</v>
      </c>
      <c r="F27" s="10" t="s">
        <v>97</v>
      </c>
      <c r="G27" s="10">
        <v>1</v>
      </c>
      <c r="I27">
        <f t="shared" si="0"/>
        <v>-0.1743533787284636</v>
      </c>
      <c r="J27" s="46">
        <f t="shared" si="1"/>
        <v>0.8400000070697039</v>
      </c>
      <c r="K27">
        <f t="shared" si="2"/>
        <v>0.45652174121860351</v>
      </c>
      <c r="L27" s="10">
        <f t="shared" si="3"/>
        <v>2.2027794054613845</v>
      </c>
      <c r="M27" s="46">
        <f t="shared" si="4"/>
        <v>9.0501325631042988</v>
      </c>
      <c r="N27" s="10">
        <f t="shared" si="5"/>
        <v>0.90049882489399535</v>
      </c>
      <c r="O27" s="10">
        <f t="shared" si="6"/>
        <v>1.6921706973795123</v>
      </c>
      <c r="P27" s="46">
        <f t="shared" si="7"/>
        <v>5.4312575350387648</v>
      </c>
      <c r="Q27" s="10">
        <f t="shared" si="8"/>
        <v>0.84450941444160776</v>
      </c>
    </row>
    <row r="28" spans="1:17" x14ac:dyDescent="0.2">
      <c r="A28" s="10">
        <v>21</v>
      </c>
      <c r="B28" s="10">
        <v>-0.2843</v>
      </c>
      <c r="C28" s="10">
        <v>-0.27029999999999998</v>
      </c>
      <c r="D28" s="10">
        <v>1.2722</v>
      </c>
      <c r="E28" s="10">
        <v>0.51280000000000003</v>
      </c>
      <c r="F28" s="10" t="s">
        <v>97</v>
      </c>
      <c r="G28" s="10">
        <v>1</v>
      </c>
      <c r="I28">
        <f t="shared" si="0"/>
        <v>-0.1743533787284636</v>
      </c>
      <c r="J28" s="46">
        <f t="shared" si="1"/>
        <v>0.8400000070697039</v>
      </c>
      <c r="K28">
        <f t="shared" si="2"/>
        <v>0.45652174121860351</v>
      </c>
      <c r="L28" s="10">
        <f t="shared" si="3"/>
        <v>1.7672592179201576</v>
      </c>
      <c r="M28" s="46">
        <f t="shared" si="4"/>
        <v>5.8547846621566357</v>
      </c>
      <c r="N28" s="10">
        <f t="shared" si="5"/>
        <v>0.85411649682874469</v>
      </c>
      <c r="O28" s="10">
        <f t="shared" si="6"/>
        <v>3.983329027445468</v>
      </c>
      <c r="P28" s="46">
        <f t="shared" si="7"/>
        <v>53.695490781807202</v>
      </c>
      <c r="Q28" s="10">
        <f t="shared" si="8"/>
        <v>0.98171695718045149</v>
      </c>
    </row>
    <row r="29" spans="1:17" x14ac:dyDescent="0.2">
      <c r="A29" s="10">
        <v>22</v>
      </c>
      <c r="B29" s="10">
        <v>0.51349999999999996</v>
      </c>
      <c r="C29" s="10">
        <v>0.10009999999999999</v>
      </c>
      <c r="D29" s="10">
        <v>2.4870999999999999</v>
      </c>
      <c r="E29" s="10">
        <v>0.53680000000000005</v>
      </c>
      <c r="F29" s="10" t="s">
        <v>98</v>
      </c>
      <c r="G29" s="10">
        <v>0</v>
      </c>
      <c r="I29">
        <f t="shared" si="0"/>
        <v>-0.1743533787284636</v>
      </c>
      <c r="J29" s="46">
        <f t="shared" si="1"/>
        <v>0.8400000070697039</v>
      </c>
      <c r="K29">
        <f t="shared" si="2"/>
        <v>0.45652174121860351</v>
      </c>
      <c r="L29" s="10">
        <f t="shared" si="3"/>
        <v>-2.3407646628549754</v>
      </c>
      <c r="M29" s="46">
        <f t="shared" si="4"/>
        <v>9.6254008218286002E-2</v>
      </c>
      <c r="N29" s="10">
        <f t="shared" si="5"/>
        <v>8.7802651116163491E-2</v>
      </c>
      <c r="O29" s="10">
        <f t="shared" si="6"/>
        <v>-4.9570374858992423</v>
      </c>
      <c r="P29" s="46">
        <f t="shared" si="7"/>
        <v>7.0337345350342693E-3</v>
      </c>
      <c r="Q29" s="10">
        <f t="shared" si="8"/>
        <v>6.984606665914596E-3</v>
      </c>
    </row>
    <row r="30" spans="1:17" x14ac:dyDescent="0.2">
      <c r="A30" s="10">
        <v>23</v>
      </c>
      <c r="B30" s="10">
        <v>7.6899999999999996E-2</v>
      </c>
      <c r="C30" s="10">
        <v>1.95E-2</v>
      </c>
      <c r="D30" s="10">
        <v>2.0068999999999999</v>
      </c>
      <c r="E30" s="10">
        <v>0.53039999999999998</v>
      </c>
      <c r="F30" s="10" t="s">
        <v>98</v>
      </c>
      <c r="G30" s="10">
        <v>0</v>
      </c>
      <c r="I30">
        <f t="shared" si="0"/>
        <v>-0.1743533787284636</v>
      </c>
      <c r="J30" s="46">
        <f t="shared" si="1"/>
        <v>0.8400000070697039</v>
      </c>
      <c r="K30">
        <f t="shared" si="2"/>
        <v>0.45652174121860351</v>
      </c>
      <c r="L30" s="10">
        <f t="shared" si="3"/>
        <v>-0.71703178973931259</v>
      </c>
      <c r="M30" s="46">
        <f t="shared" si="4"/>
        <v>0.48819918533351131</v>
      </c>
      <c r="N30" s="10">
        <f t="shared" si="5"/>
        <v>0.32804693763093545</v>
      </c>
      <c r="O30" s="10">
        <f t="shared" si="6"/>
        <v>-0.62428827407639353</v>
      </c>
      <c r="P30" s="46">
        <f t="shared" si="7"/>
        <v>0.53564252355509501</v>
      </c>
      <c r="Q30" s="10">
        <f t="shared" si="8"/>
        <v>0.34880677979342078</v>
      </c>
    </row>
    <row r="31" spans="1:17" x14ac:dyDescent="0.2">
      <c r="A31" s="10">
        <v>24</v>
      </c>
      <c r="B31" s="10">
        <v>0.37759999999999999</v>
      </c>
      <c r="C31" s="10">
        <v>0.1075</v>
      </c>
      <c r="D31" s="10">
        <v>3.2650999999999999</v>
      </c>
      <c r="E31" s="10">
        <v>0.3548</v>
      </c>
      <c r="F31" s="10" t="s">
        <v>98</v>
      </c>
      <c r="G31" s="10">
        <v>0</v>
      </c>
      <c r="I31">
        <f t="shared" si="0"/>
        <v>-0.1743533787284636</v>
      </c>
      <c r="J31" s="46">
        <f t="shared" si="1"/>
        <v>0.8400000070697039</v>
      </c>
      <c r="K31">
        <f t="shared" si="2"/>
        <v>0.45652174121860351</v>
      </c>
      <c r="L31" s="10">
        <f t="shared" si="3"/>
        <v>-4.9714689012639406</v>
      </c>
      <c r="M31" s="46">
        <f t="shared" si="4"/>
        <v>6.9329567226702003E-3</v>
      </c>
      <c r="N31" s="10">
        <f t="shared" si="5"/>
        <v>6.8852217780569457E-3</v>
      </c>
      <c r="O31" s="10">
        <f t="shared" si="6"/>
        <v>-6.4205878879459028</v>
      </c>
      <c r="P31" s="46">
        <f t="shared" si="7"/>
        <v>1.6276990488064474E-3</v>
      </c>
      <c r="Q31" s="10">
        <f t="shared" si="8"/>
        <v>1.6250539500377119E-3</v>
      </c>
    </row>
    <row r="32" spans="1:17" x14ac:dyDescent="0.2">
      <c r="A32" s="10">
        <v>25</v>
      </c>
      <c r="B32" s="10">
        <v>0.1933</v>
      </c>
      <c r="C32" s="10">
        <v>4.7300000000000002E-2</v>
      </c>
      <c r="D32" s="10">
        <v>2.2505999999999999</v>
      </c>
      <c r="E32" s="10">
        <v>0.33090000000000003</v>
      </c>
      <c r="F32" s="10" t="s">
        <v>98</v>
      </c>
      <c r="G32" s="10">
        <v>0</v>
      </c>
      <c r="I32">
        <f t="shared" si="0"/>
        <v>-0.1743533787284636</v>
      </c>
      <c r="J32" s="46">
        <f t="shared" si="1"/>
        <v>0.8400000070697039</v>
      </c>
      <c r="K32">
        <f t="shared" si="2"/>
        <v>0.45652174121860351</v>
      </c>
      <c r="L32" s="10">
        <f t="shared" si="3"/>
        <v>-1.5410711507936377</v>
      </c>
      <c r="M32" s="46">
        <f t="shared" si="4"/>
        <v>0.21415158988272437</v>
      </c>
      <c r="N32" s="10">
        <f t="shared" si="5"/>
        <v>0.17637961492387402</v>
      </c>
      <c r="O32" s="10">
        <f t="shared" si="6"/>
        <v>-2.1301664456349361</v>
      </c>
      <c r="P32" s="46">
        <f t="shared" si="7"/>
        <v>0.11881751554963203</v>
      </c>
      <c r="Q32" s="10">
        <f t="shared" si="8"/>
        <v>0.10619919146623438</v>
      </c>
    </row>
    <row r="33" spans="1:17" x14ac:dyDescent="0.2">
      <c r="A33" s="10">
        <v>26</v>
      </c>
      <c r="B33" s="10">
        <v>0.32479999999999998</v>
      </c>
      <c r="C33" s="10">
        <v>7.1800000000000003E-2</v>
      </c>
      <c r="D33" s="10">
        <v>4.2401</v>
      </c>
      <c r="E33" s="10">
        <v>0.62790000000000001</v>
      </c>
      <c r="F33" s="10" t="s">
        <v>98</v>
      </c>
      <c r="G33" s="10">
        <v>0</v>
      </c>
      <c r="I33">
        <f t="shared" si="0"/>
        <v>-0.1743533787284636</v>
      </c>
      <c r="J33" s="46">
        <f t="shared" si="1"/>
        <v>0.8400000070697039</v>
      </c>
      <c r="K33">
        <f t="shared" si="2"/>
        <v>0.45652174121860351</v>
      </c>
      <c r="L33" s="10">
        <f t="shared" si="3"/>
        <v>-8.2683026190643822</v>
      </c>
      <c r="M33" s="46">
        <f t="shared" si="4"/>
        <v>2.5652033466114308E-4</v>
      </c>
      <c r="N33" s="10">
        <f t="shared" si="5"/>
        <v>2.5645454885444554E-4</v>
      </c>
      <c r="O33" s="10">
        <f t="shared" si="6"/>
        <v>-9.0290052566082259</v>
      </c>
      <c r="P33" s="46">
        <f t="shared" si="7"/>
        <v>1.1988168539368874E-4</v>
      </c>
      <c r="Q33" s="10">
        <f t="shared" si="8"/>
        <v>1.1986731549788323E-4</v>
      </c>
    </row>
    <row r="34" spans="1:17" x14ac:dyDescent="0.2">
      <c r="A34" s="10">
        <v>27</v>
      </c>
      <c r="B34" s="10">
        <v>0.31319999999999998</v>
      </c>
      <c r="C34" s="10">
        <v>5.11E-2</v>
      </c>
      <c r="D34" s="10">
        <v>4.45</v>
      </c>
      <c r="E34" s="10">
        <v>0.68520000000000003</v>
      </c>
      <c r="F34" s="10" t="s">
        <v>98</v>
      </c>
      <c r="G34" s="10">
        <v>0</v>
      </c>
      <c r="I34">
        <f t="shared" si="0"/>
        <v>-0.1743533787284636</v>
      </c>
      <c r="J34" s="46">
        <f t="shared" si="1"/>
        <v>0.8400000070697039</v>
      </c>
      <c r="K34">
        <f t="shared" si="2"/>
        <v>0.45652174121860351</v>
      </c>
      <c r="L34" s="10">
        <f t="shared" si="3"/>
        <v>-8.9780517445682904</v>
      </c>
      <c r="M34" s="46">
        <f t="shared" si="4"/>
        <v>1.261483775081039E-4</v>
      </c>
      <c r="N34" s="10">
        <f t="shared" si="5"/>
        <v>1.2613246610215402E-4</v>
      </c>
      <c r="O34" s="10">
        <f t="shared" si="6"/>
        <v>-9.589014767873719</v>
      </c>
      <c r="P34" s="46">
        <f t="shared" si="7"/>
        <v>6.8476853981711382E-5</v>
      </c>
      <c r="Q34" s="10">
        <f t="shared" si="8"/>
        <v>6.8472165223251575E-5</v>
      </c>
    </row>
    <row r="35" spans="1:17" x14ac:dyDescent="0.2">
      <c r="A35" s="10">
        <v>28</v>
      </c>
      <c r="B35" s="10">
        <v>0.11840000000000001</v>
      </c>
      <c r="C35" s="10">
        <v>4.99E-2</v>
      </c>
      <c r="D35" s="10">
        <v>2.5209999999999999</v>
      </c>
      <c r="E35" s="10">
        <v>0.6925</v>
      </c>
      <c r="F35" s="10" t="s">
        <v>98</v>
      </c>
      <c r="G35" s="10">
        <v>0</v>
      </c>
      <c r="I35">
        <f t="shared" si="0"/>
        <v>-0.1743533787284636</v>
      </c>
      <c r="J35" s="46">
        <f t="shared" si="1"/>
        <v>0.8400000070697039</v>
      </c>
      <c r="K35">
        <f t="shared" si="2"/>
        <v>0.45652174121860351</v>
      </c>
      <c r="L35" s="10">
        <f t="shared" si="3"/>
        <v>-2.4553930351969599</v>
      </c>
      <c r="M35" s="46">
        <f t="shared" si="4"/>
        <v>8.582945481429631E-2</v>
      </c>
      <c r="N35" s="10">
        <f t="shared" si="5"/>
        <v>7.9045060376424642E-2</v>
      </c>
      <c r="O35" s="10">
        <f t="shared" si="6"/>
        <v>-2.4565396421522285</v>
      </c>
      <c r="P35" s="46">
        <f t="shared" si="7"/>
        <v>8.573109856319594E-2</v>
      </c>
      <c r="Q35" s="10">
        <f t="shared" si="8"/>
        <v>7.8961631177966937E-2</v>
      </c>
    </row>
    <row r="36" spans="1:17" x14ac:dyDescent="0.2">
      <c r="A36" s="10">
        <v>29</v>
      </c>
      <c r="B36" s="10">
        <v>-1.7299999999999999E-2</v>
      </c>
      <c r="C36" s="10">
        <v>2.3300000000000001E-2</v>
      </c>
      <c r="D36" s="10">
        <v>2.0537999999999998</v>
      </c>
      <c r="E36" s="10">
        <v>0.34839999999999999</v>
      </c>
      <c r="F36" s="10" t="s">
        <v>98</v>
      </c>
      <c r="G36" s="10">
        <v>0</v>
      </c>
      <c r="I36">
        <f t="shared" si="0"/>
        <v>-0.1743533787284636</v>
      </c>
      <c r="J36" s="46">
        <f t="shared" si="1"/>
        <v>0.8400000070697039</v>
      </c>
      <c r="K36">
        <f t="shared" si="2"/>
        <v>0.45652174121860351</v>
      </c>
      <c r="L36" s="10">
        <f t="shared" si="3"/>
        <v>-0.87561794498530254</v>
      </c>
      <c r="M36" s="46">
        <f t="shared" si="4"/>
        <v>0.416604501458126</v>
      </c>
      <c r="N36" s="10">
        <f t="shared" si="5"/>
        <v>0.29408667064753113</v>
      </c>
      <c r="O36" s="10">
        <f t="shared" si="6"/>
        <v>-0.14581722173482436</v>
      </c>
      <c r="P36" s="46">
        <f t="shared" si="7"/>
        <v>0.8643156668661931</v>
      </c>
      <c r="Q36" s="10">
        <f t="shared" si="8"/>
        <v>0.46361015048436394</v>
      </c>
    </row>
    <row r="37" spans="1:17" x14ac:dyDescent="0.2">
      <c r="A37" s="10">
        <v>30</v>
      </c>
      <c r="B37" s="10">
        <v>0.21690000000000001</v>
      </c>
      <c r="C37" s="10">
        <v>7.7899999999999997E-2</v>
      </c>
      <c r="D37" s="10">
        <v>2.3489</v>
      </c>
      <c r="E37" s="10">
        <v>0.39700000000000002</v>
      </c>
      <c r="F37" s="10" t="s">
        <v>98</v>
      </c>
      <c r="G37" s="10">
        <v>0</v>
      </c>
      <c r="I37">
        <f t="shared" si="0"/>
        <v>-0.1743533787284636</v>
      </c>
      <c r="J37" s="46">
        <f t="shared" si="1"/>
        <v>0.8400000070697039</v>
      </c>
      <c r="K37">
        <f t="shared" si="2"/>
        <v>0.45652174121860351</v>
      </c>
      <c r="L37" s="10">
        <f t="shared" si="3"/>
        <v>-1.8734596169062359</v>
      </c>
      <c r="M37" s="46">
        <f t="shared" si="4"/>
        <v>0.15359137427546055</v>
      </c>
      <c r="N37" s="10">
        <f t="shared" si="5"/>
        <v>0.13314192330185126</v>
      </c>
      <c r="O37" s="10">
        <f t="shared" si="6"/>
        <v>-2.5837221974351934</v>
      </c>
      <c r="P37" s="46">
        <f t="shared" si="7"/>
        <v>7.5492482483826784E-2</v>
      </c>
      <c r="Q37" s="10">
        <f t="shared" si="8"/>
        <v>7.0193407869740307E-2</v>
      </c>
    </row>
    <row r="38" spans="1:17" x14ac:dyDescent="0.2">
      <c r="A38" s="10">
        <v>31</v>
      </c>
      <c r="B38" s="10">
        <v>0.17030000000000001</v>
      </c>
      <c r="C38" s="10">
        <v>6.9500000000000006E-2</v>
      </c>
      <c r="D38" s="10">
        <v>1.7972999999999999</v>
      </c>
      <c r="E38" s="10">
        <v>0.51739999999999997</v>
      </c>
      <c r="F38" s="10" t="s">
        <v>98</v>
      </c>
      <c r="G38" s="10">
        <v>0</v>
      </c>
      <c r="I38">
        <f t="shared" si="0"/>
        <v>-0.1743533787284636</v>
      </c>
      <c r="J38" s="46">
        <f t="shared" si="1"/>
        <v>0.8400000070697039</v>
      </c>
      <c r="K38">
        <f t="shared" si="2"/>
        <v>0.45652174121860351</v>
      </c>
      <c r="L38" s="10">
        <f t="shared" si="3"/>
        <v>-8.2970746101098669E-3</v>
      </c>
      <c r="M38" s="46">
        <f t="shared" si="4"/>
        <v>0.99173725111346633</v>
      </c>
      <c r="N38" s="10">
        <f t="shared" si="5"/>
        <v>0.4979257432470286</v>
      </c>
      <c r="O38" s="10">
        <f t="shared" si="6"/>
        <v>-0.60416293920572972</v>
      </c>
      <c r="P38" s="46">
        <f t="shared" si="7"/>
        <v>0.54653171549558888</v>
      </c>
      <c r="Q38" s="10">
        <f t="shared" si="8"/>
        <v>0.35339185741848933</v>
      </c>
    </row>
    <row r="39" spans="1:17" x14ac:dyDescent="0.2">
      <c r="A39" s="10">
        <v>32</v>
      </c>
      <c r="B39" s="10">
        <v>0.14599999999999999</v>
      </c>
      <c r="C39" s="10">
        <v>5.1799999999999999E-2</v>
      </c>
      <c r="D39" s="10">
        <v>2.1692</v>
      </c>
      <c r="E39" s="10">
        <v>0.55000000000000004</v>
      </c>
      <c r="F39" s="10" t="s">
        <v>98</v>
      </c>
      <c r="G39" s="10">
        <v>0</v>
      </c>
      <c r="I39">
        <f t="shared" si="0"/>
        <v>-0.1743533787284636</v>
      </c>
      <c r="J39" s="46">
        <f t="shared" si="1"/>
        <v>0.8400000070697039</v>
      </c>
      <c r="K39">
        <f t="shared" si="2"/>
        <v>0.45652174121860351</v>
      </c>
      <c r="L39" s="10">
        <f t="shared" si="3"/>
        <v>-1.265827802456247</v>
      </c>
      <c r="M39" s="46">
        <f t="shared" si="4"/>
        <v>0.28200575443446407</v>
      </c>
      <c r="N39" s="10">
        <f t="shared" si="5"/>
        <v>0.21997230001425877</v>
      </c>
      <c r="O39" s="10">
        <f t="shared" si="6"/>
        <v>-1.5716957904503683</v>
      </c>
      <c r="P39" s="46">
        <f t="shared" si="7"/>
        <v>0.20769268029282573</v>
      </c>
      <c r="Q39" s="10">
        <f t="shared" si="8"/>
        <v>0.17197477775758901</v>
      </c>
    </row>
    <row r="40" spans="1:17" x14ac:dyDescent="0.2">
      <c r="A40" s="10">
        <v>33</v>
      </c>
      <c r="B40" s="10">
        <v>-9.8500000000000004E-2</v>
      </c>
      <c r="C40" s="10">
        <v>-1.23E-2</v>
      </c>
      <c r="D40" s="10">
        <v>2.5028999999999999</v>
      </c>
      <c r="E40" s="10">
        <v>0.57779999999999998</v>
      </c>
      <c r="F40" s="10" t="s">
        <v>98</v>
      </c>
      <c r="G40" s="10">
        <v>0</v>
      </c>
      <c r="I40">
        <f t="shared" si="0"/>
        <v>-0.1743533787284636</v>
      </c>
      <c r="J40" s="46">
        <f t="shared" si="1"/>
        <v>0.8400000070697039</v>
      </c>
      <c r="K40">
        <f t="shared" si="2"/>
        <v>0.45652174121860351</v>
      </c>
      <c r="L40" s="10">
        <f t="shared" si="3"/>
        <v>-2.394190275922921</v>
      </c>
      <c r="M40" s="46">
        <f t="shared" si="4"/>
        <v>9.1246533532786056E-2</v>
      </c>
      <c r="N40" s="10">
        <f t="shared" si="5"/>
        <v>8.361679119143299E-2</v>
      </c>
      <c r="O40" s="10">
        <f t="shared" si="6"/>
        <v>-0.97251924957833502</v>
      </c>
      <c r="P40" s="46">
        <f t="shared" si="7"/>
        <v>0.37812923525766318</v>
      </c>
      <c r="Q40" s="10">
        <f t="shared" si="8"/>
        <v>0.27437864721516186</v>
      </c>
    </row>
    <row r="41" spans="1:17" x14ac:dyDescent="0.2">
      <c r="A41" s="10">
        <v>34</v>
      </c>
      <c r="B41" s="10">
        <v>0.13980000000000001</v>
      </c>
      <c r="C41" s="10">
        <v>-3.1199999999999999E-2</v>
      </c>
      <c r="D41" s="10">
        <v>0.46110000000000001</v>
      </c>
      <c r="E41" s="10">
        <v>0.26429999999999998</v>
      </c>
      <c r="F41" s="10" t="s">
        <v>98</v>
      </c>
      <c r="G41" s="10">
        <v>0</v>
      </c>
      <c r="I41">
        <f t="shared" si="0"/>
        <v>-0.1743533787284636</v>
      </c>
      <c r="J41" s="46">
        <f t="shared" si="1"/>
        <v>0.8400000070697039</v>
      </c>
      <c r="K41">
        <f t="shared" si="2"/>
        <v>0.45652174121860351</v>
      </c>
      <c r="L41" s="10">
        <f t="shared" si="3"/>
        <v>4.5098867343385534</v>
      </c>
      <c r="M41" s="46">
        <f t="shared" si="4"/>
        <v>90.911520773817017</v>
      </c>
      <c r="N41" s="10">
        <f t="shared" si="5"/>
        <v>0.98911997112461147</v>
      </c>
      <c r="O41" s="10">
        <f t="shared" si="6"/>
        <v>3.6483125985057008</v>
      </c>
      <c r="P41" s="46">
        <f t="shared" si="7"/>
        <v>38.409798584168449</v>
      </c>
      <c r="Q41" s="10">
        <f t="shared" si="8"/>
        <v>0.97462559982730501</v>
      </c>
    </row>
    <row r="42" spans="1:17" x14ac:dyDescent="0.2">
      <c r="A42" s="10">
        <v>35</v>
      </c>
      <c r="B42" s="10">
        <v>0.13789999999999999</v>
      </c>
      <c r="C42" s="10">
        <v>7.2800000000000004E-2</v>
      </c>
      <c r="D42" s="10">
        <v>2.6122999999999998</v>
      </c>
      <c r="E42" s="10">
        <v>0.5151</v>
      </c>
      <c r="F42" s="10" t="s">
        <v>98</v>
      </c>
      <c r="G42" s="10">
        <v>0</v>
      </c>
      <c r="I42">
        <f t="shared" si="0"/>
        <v>-0.1743533787284636</v>
      </c>
      <c r="J42" s="46">
        <f t="shared" si="1"/>
        <v>0.8400000070697039</v>
      </c>
      <c r="K42">
        <f t="shared" si="2"/>
        <v>0.45652174121860351</v>
      </c>
      <c r="L42" s="10">
        <f t="shared" si="3"/>
        <v>-2.7641119258997078</v>
      </c>
      <c r="M42" s="46">
        <f t="shared" si="4"/>
        <v>6.3032051631993255E-2</v>
      </c>
      <c r="N42" s="10">
        <f t="shared" si="5"/>
        <v>5.929459185659066E-2</v>
      </c>
      <c r="O42" s="10">
        <f t="shared" si="6"/>
        <v>-2.8618559668803059</v>
      </c>
      <c r="P42" s="46">
        <f t="shared" si="7"/>
        <v>5.7162569916505861E-2</v>
      </c>
      <c r="Q42" s="10">
        <f t="shared" si="8"/>
        <v>5.407169298570657E-2</v>
      </c>
    </row>
    <row r="43" spans="1:17" x14ac:dyDescent="0.2">
      <c r="A43" s="10">
        <v>36</v>
      </c>
      <c r="B43" s="10">
        <v>0.14860000000000001</v>
      </c>
      <c r="C43" s="10">
        <v>5.6399999999999999E-2</v>
      </c>
      <c r="D43" s="10">
        <v>2.2347000000000001</v>
      </c>
      <c r="E43" s="10">
        <v>0.55630000000000002</v>
      </c>
      <c r="F43" s="10" t="s">
        <v>98</v>
      </c>
      <c r="G43" s="10">
        <v>0</v>
      </c>
      <c r="I43">
        <f t="shared" si="0"/>
        <v>-0.1743533787284636</v>
      </c>
      <c r="J43" s="46">
        <f t="shared" si="1"/>
        <v>0.8400000070697039</v>
      </c>
      <c r="K43">
        <f t="shared" si="2"/>
        <v>0.45652174121860351</v>
      </c>
      <c r="L43" s="10">
        <f t="shared" si="3"/>
        <v>-1.4873074009341236</v>
      </c>
      <c r="M43" s="46">
        <f t="shared" si="4"/>
        <v>0.22598031146097169</v>
      </c>
      <c r="N43" s="10">
        <f t="shared" si="5"/>
        <v>0.18432621580331604</v>
      </c>
      <c r="O43" s="10">
        <f t="shared" si="6"/>
        <v>-1.7874305962617782</v>
      </c>
      <c r="P43" s="46">
        <f t="shared" si="7"/>
        <v>0.16738970934523226</v>
      </c>
      <c r="Q43" s="10">
        <f t="shared" si="8"/>
        <v>0.14338802886922664</v>
      </c>
    </row>
    <row r="44" spans="1:17" x14ac:dyDescent="0.2">
      <c r="A44" s="10">
        <v>37</v>
      </c>
      <c r="B44" s="10">
        <v>0.1633</v>
      </c>
      <c r="C44" s="10">
        <v>4.8599999999999997E-2</v>
      </c>
      <c r="D44" s="10">
        <v>2.3079999999999998</v>
      </c>
      <c r="E44" s="10">
        <v>0.1978</v>
      </c>
      <c r="F44" s="10" t="s">
        <v>98</v>
      </c>
      <c r="G44" s="10">
        <v>0</v>
      </c>
      <c r="I44">
        <f t="shared" si="0"/>
        <v>-0.1743533787284636</v>
      </c>
      <c r="J44" s="46">
        <f t="shared" si="1"/>
        <v>0.8400000070697039</v>
      </c>
      <c r="K44">
        <f t="shared" si="2"/>
        <v>0.45652174121860351</v>
      </c>
      <c r="L44" s="10">
        <f t="shared" si="3"/>
        <v>-1.7351616691544018</v>
      </c>
      <c r="M44" s="46">
        <f t="shared" si="4"/>
        <v>0.17637168412027773</v>
      </c>
      <c r="N44" s="10">
        <f t="shared" si="5"/>
        <v>0.14992853576901011</v>
      </c>
      <c r="O44" s="10">
        <f t="shared" si="6"/>
        <v>-2.106541968410931</v>
      </c>
      <c r="P44" s="46">
        <f t="shared" si="7"/>
        <v>0.12165793686811784</v>
      </c>
      <c r="Q44" s="10">
        <f t="shared" si="8"/>
        <v>0.10846260064615591</v>
      </c>
    </row>
    <row r="45" spans="1:17" x14ac:dyDescent="0.2">
      <c r="A45" s="10">
        <v>38</v>
      </c>
      <c r="B45" s="10">
        <v>0.29070000000000001</v>
      </c>
      <c r="C45" s="10">
        <v>5.9700000000000003E-2</v>
      </c>
      <c r="D45" s="10">
        <v>1.8381000000000001</v>
      </c>
      <c r="E45" s="10">
        <v>0.37859999999999999</v>
      </c>
      <c r="F45" s="10" t="s">
        <v>98</v>
      </c>
      <c r="G45" s="10">
        <v>0</v>
      </c>
      <c r="I45">
        <f t="shared" si="0"/>
        <v>-0.1743533787284636</v>
      </c>
      <c r="J45" s="46">
        <f t="shared" si="1"/>
        <v>0.8400000070697039</v>
      </c>
      <c r="K45">
        <f t="shared" si="2"/>
        <v>0.45652174121860351</v>
      </c>
      <c r="L45" s="10">
        <f t="shared" si="3"/>
        <v>-0.14625688557037542</v>
      </c>
      <c r="M45" s="46">
        <f t="shared" si="4"/>
        <v>0.86393574205069268</v>
      </c>
      <c r="N45" s="10">
        <f t="shared" si="5"/>
        <v>0.46350081848862185</v>
      </c>
      <c r="O45" s="10">
        <f t="shared" si="6"/>
        <v>-1.5211805358946684</v>
      </c>
      <c r="P45" s="46">
        <f t="shared" si="7"/>
        <v>0.21845384206467211</v>
      </c>
      <c r="Q45" s="10">
        <f t="shared" si="8"/>
        <v>0.17928774527437308</v>
      </c>
    </row>
    <row r="46" spans="1:17" x14ac:dyDescent="0.2">
      <c r="A46" s="10">
        <v>39</v>
      </c>
      <c r="B46" s="10">
        <v>0.5383</v>
      </c>
      <c r="C46" s="10">
        <v>0.10639999999999999</v>
      </c>
      <c r="D46" s="10">
        <v>2.3292999999999999</v>
      </c>
      <c r="E46" s="10">
        <v>0.48349999999999999</v>
      </c>
      <c r="F46" s="10" t="s">
        <v>98</v>
      </c>
      <c r="G46" s="10">
        <v>0</v>
      </c>
      <c r="I46">
        <f t="shared" si="0"/>
        <v>-0.1743533787284636</v>
      </c>
      <c r="J46" s="46">
        <f t="shared" si="1"/>
        <v>0.8400000070697039</v>
      </c>
      <c r="K46">
        <f t="shared" si="2"/>
        <v>0.45652174121860351</v>
      </c>
      <c r="L46" s="10">
        <f t="shared" si="3"/>
        <v>-1.8071848057586575</v>
      </c>
      <c r="M46" s="46">
        <f t="shared" si="4"/>
        <v>0.16411550410077638</v>
      </c>
      <c r="N46" s="10">
        <f t="shared" si="5"/>
        <v>0.14097871175382012</v>
      </c>
      <c r="O46" s="10">
        <f t="shared" si="6"/>
        <v>-4.6419750953360062</v>
      </c>
      <c r="P46" s="46">
        <f t="shared" si="7"/>
        <v>9.6386415789482191E-3</v>
      </c>
      <c r="Q46" s="10">
        <f t="shared" si="8"/>
        <v>9.5466250814990519E-3</v>
      </c>
    </row>
    <row r="47" spans="1:17" x14ac:dyDescent="0.2">
      <c r="A47" s="10">
        <v>40</v>
      </c>
      <c r="B47" s="10">
        <v>-0.33300000000000002</v>
      </c>
      <c r="C47" s="10">
        <v>-8.5400000000000004E-2</v>
      </c>
      <c r="D47" s="10">
        <v>3.0124</v>
      </c>
      <c r="E47" s="10">
        <v>0.47299999999999998</v>
      </c>
      <c r="F47" s="10" t="s">
        <v>98</v>
      </c>
      <c r="G47" s="10">
        <v>0</v>
      </c>
      <c r="I47">
        <f t="shared" si="0"/>
        <v>-0.1743533787284636</v>
      </c>
      <c r="J47" s="46">
        <f t="shared" si="1"/>
        <v>0.8400000070697039</v>
      </c>
      <c r="K47">
        <f t="shared" si="2"/>
        <v>0.45652174121860351</v>
      </c>
      <c r="L47" s="10">
        <f t="shared" si="3"/>
        <v>-4.1169972289683807</v>
      </c>
      <c r="M47" s="46">
        <f t="shared" si="4"/>
        <v>1.6293366308116553E-2</v>
      </c>
      <c r="N47" s="10">
        <f t="shared" si="5"/>
        <v>1.6032148637657034E-2</v>
      </c>
      <c r="O47" s="10">
        <f t="shared" si="6"/>
        <v>-0.9722779766594698</v>
      </c>
      <c r="P47" s="46">
        <f t="shared" si="7"/>
        <v>0.37822047860879426</v>
      </c>
      <c r="Q47" s="10">
        <f t="shared" si="8"/>
        <v>0.27442668606301529</v>
      </c>
    </row>
    <row r="48" spans="1:17" x14ac:dyDescent="0.2">
      <c r="A48" s="119">
        <v>41</v>
      </c>
      <c r="B48" s="119">
        <v>0.47849999999999998</v>
      </c>
      <c r="C48" s="119">
        <v>9.0999999999999998E-2</v>
      </c>
      <c r="D48" s="119">
        <v>1.2444</v>
      </c>
      <c r="E48" s="119">
        <v>0.1847</v>
      </c>
      <c r="F48" s="119" t="s">
        <v>98</v>
      </c>
      <c r="G48" s="119">
        <v>0</v>
      </c>
      <c r="H48" s="120"/>
      <c r="I48" s="120">
        <f t="shared" si="0"/>
        <v>-0.1743533787284636</v>
      </c>
      <c r="J48" s="121">
        <f t="shared" si="1"/>
        <v>0.8400000070697039</v>
      </c>
      <c r="K48" s="120">
        <f t="shared" si="2"/>
        <v>0.45652174121860351</v>
      </c>
      <c r="L48" s="119">
        <f t="shared" si="3"/>
        <v>1.861261245976416</v>
      </c>
      <c r="M48" s="121">
        <f t="shared" si="4"/>
        <v>6.4318437949863938</v>
      </c>
      <c r="N48" s="119">
        <f t="shared" si="5"/>
        <v>0.86544388881335055</v>
      </c>
      <c r="O48" s="119">
        <f t="shared" si="6"/>
        <v>-0.9584145878526491</v>
      </c>
      <c r="P48" s="121">
        <f t="shared" si="7"/>
        <v>0.38350041046877459</v>
      </c>
      <c r="Q48" s="119">
        <f t="shared" si="8"/>
        <v>0.2771957330600518</v>
      </c>
    </row>
    <row r="49" spans="1:17" x14ac:dyDescent="0.2">
      <c r="A49" s="10">
        <v>42</v>
      </c>
      <c r="B49" s="10">
        <v>0.56030000000000002</v>
      </c>
      <c r="C49" s="10">
        <v>0.11119999999999999</v>
      </c>
      <c r="D49" s="10">
        <v>4.2918000000000003</v>
      </c>
      <c r="E49" s="10">
        <v>0.44429999999999997</v>
      </c>
      <c r="F49" s="10" t="s">
        <v>98</v>
      </c>
      <c r="G49" s="10">
        <v>0</v>
      </c>
      <c r="I49">
        <f t="shared" si="0"/>
        <v>-0.1743533787284636</v>
      </c>
      <c r="J49" s="46">
        <f t="shared" si="1"/>
        <v>0.8400000070697039</v>
      </c>
      <c r="K49">
        <f t="shared" si="2"/>
        <v>0.45652174121860351</v>
      </c>
      <c r="L49" s="10">
        <f t="shared" si="3"/>
        <v>-8.4431193403056959</v>
      </c>
      <c r="M49" s="46">
        <f t="shared" si="4"/>
        <v>2.1537726636223234E-4</v>
      </c>
      <c r="N49" s="10">
        <f t="shared" si="5"/>
        <v>2.1533088898399963E-4</v>
      </c>
      <c r="O49" s="10">
        <f t="shared" si="6"/>
        <v>-10.737458853835383</v>
      </c>
      <c r="P49" s="46">
        <f t="shared" si="7"/>
        <v>2.1716051859730689E-5</v>
      </c>
      <c r="Q49" s="10">
        <f t="shared" si="8"/>
        <v>2.1715580283063101E-5</v>
      </c>
    </row>
    <row r="50" spans="1:17" x14ac:dyDescent="0.2">
      <c r="A50" s="10">
        <v>43</v>
      </c>
      <c r="B50" s="10">
        <v>0.2029</v>
      </c>
      <c r="C50" s="10">
        <v>7.9200000000000007E-2</v>
      </c>
      <c r="D50" s="10">
        <v>1.9936</v>
      </c>
      <c r="E50" s="10">
        <v>0.30180000000000001</v>
      </c>
      <c r="F50" s="10" t="s">
        <v>98</v>
      </c>
      <c r="G50" s="10">
        <v>0</v>
      </c>
      <c r="I50">
        <f t="shared" si="0"/>
        <v>-0.1743533787284636</v>
      </c>
      <c r="J50" s="46">
        <f t="shared" si="1"/>
        <v>0.8400000070697039</v>
      </c>
      <c r="K50">
        <f t="shared" si="2"/>
        <v>0.45652174121860351</v>
      </c>
      <c r="L50" s="10">
        <f t="shared" si="3"/>
        <v>-0.6720595964605991</v>
      </c>
      <c r="M50" s="46">
        <f t="shared" si="4"/>
        <v>0.51065574918407619</v>
      </c>
      <c r="N50" s="10">
        <f t="shared" si="5"/>
        <v>0.33803581620755602</v>
      </c>
      <c r="O50" s="10">
        <f t="shared" si="6"/>
        <v>-1.4141664179880671</v>
      </c>
      <c r="P50" s="46">
        <f t="shared" si="7"/>
        <v>0.24312819629332816</v>
      </c>
      <c r="Q50" s="10">
        <f t="shared" si="8"/>
        <v>0.19557773447523</v>
      </c>
    </row>
    <row r="51" spans="1:17" x14ac:dyDescent="0.2">
      <c r="A51" s="10">
        <v>44</v>
      </c>
      <c r="B51" s="10">
        <v>0.47460000000000002</v>
      </c>
      <c r="C51" s="10">
        <v>0.13800000000000001</v>
      </c>
      <c r="D51" s="10">
        <v>2.9165999999999999</v>
      </c>
      <c r="E51" s="10">
        <v>0.44869999999999999</v>
      </c>
      <c r="F51" s="10" t="s">
        <v>98</v>
      </c>
      <c r="G51" s="10">
        <v>0</v>
      </c>
      <c r="I51">
        <f t="shared" si="0"/>
        <v>-0.1743533787284636</v>
      </c>
      <c r="J51" s="46">
        <f t="shared" si="1"/>
        <v>0.8400000070697039</v>
      </c>
      <c r="K51">
        <f t="shared" si="2"/>
        <v>0.45652174121860351</v>
      </c>
      <c r="L51" s="10">
        <f t="shared" si="3"/>
        <v>-3.7930621826450137</v>
      </c>
      <c r="M51" s="46">
        <f t="shared" si="4"/>
        <v>2.2526515822283731E-2</v>
      </c>
      <c r="N51" s="10">
        <f t="shared" si="5"/>
        <v>2.2030251024022212E-2</v>
      </c>
      <c r="O51" s="10">
        <f t="shared" si="6"/>
        <v>-6.0030218178185146</v>
      </c>
      <c r="P51" s="46">
        <f t="shared" si="7"/>
        <v>2.4712731449979641E-3</v>
      </c>
      <c r="Q51" s="10">
        <f t="shared" si="8"/>
        <v>2.4651810093719441E-3</v>
      </c>
    </row>
    <row r="52" spans="1:17" x14ac:dyDescent="0.2">
      <c r="A52" s="10">
        <v>45</v>
      </c>
      <c r="B52" s="10">
        <v>0.1661</v>
      </c>
      <c r="C52" s="10">
        <v>3.5099999999999999E-2</v>
      </c>
      <c r="D52" s="10">
        <v>2.4527000000000001</v>
      </c>
      <c r="E52" s="10">
        <v>0.13700000000000001</v>
      </c>
      <c r="F52" s="10" t="s">
        <v>98</v>
      </c>
      <c r="G52" s="10">
        <v>0</v>
      </c>
      <c r="I52">
        <f t="shared" si="0"/>
        <v>-0.1743533787284636</v>
      </c>
      <c r="J52" s="46">
        <f t="shared" si="1"/>
        <v>0.8400000070697039</v>
      </c>
      <c r="K52">
        <f t="shared" si="2"/>
        <v>0.45652174121860351</v>
      </c>
      <c r="L52" s="10">
        <f t="shared" si="3"/>
        <v>-2.2244456065551441</v>
      </c>
      <c r="M52" s="46">
        <f t="shared" si="4"/>
        <v>0.10812734711376593</v>
      </c>
      <c r="N52" s="10">
        <f t="shared" si="5"/>
        <v>9.7576643510689426E-2</v>
      </c>
      <c r="O52" s="10">
        <f t="shared" si="6"/>
        <v>-2.5637381326680675</v>
      </c>
      <c r="P52" s="46">
        <f t="shared" si="7"/>
        <v>7.7016304509420527E-2</v>
      </c>
      <c r="Q52" s="10">
        <f t="shared" si="8"/>
        <v>7.1508949481039988E-2</v>
      </c>
    </row>
    <row r="53" spans="1:17" x14ac:dyDescent="0.2">
      <c r="A53" s="10">
        <v>46</v>
      </c>
      <c r="B53" s="10">
        <v>0.58079999999999998</v>
      </c>
      <c r="C53" s="10">
        <v>3.7100000000000001E-2</v>
      </c>
      <c r="D53" s="10">
        <v>5.0594000000000001</v>
      </c>
      <c r="E53" s="10">
        <v>0.1268</v>
      </c>
      <c r="F53" s="10" t="s">
        <v>98</v>
      </c>
      <c r="G53" s="10">
        <v>0</v>
      </c>
      <c r="I53">
        <f t="shared" si="0"/>
        <v>-0.1743533787284636</v>
      </c>
      <c r="J53" s="46">
        <f t="shared" si="1"/>
        <v>0.8400000070697039</v>
      </c>
      <c r="K53">
        <f t="shared" si="2"/>
        <v>0.45652174121860351</v>
      </c>
      <c r="L53" s="10">
        <f t="shared" si="3"/>
        <v>-11.038657352391457</v>
      </c>
      <c r="M53" s="46">
        <f t="shared" si="4"/>
        <v>1.6068377426902339E-5</v>
      </c>
      <c r="N53" s="10">
        <f t="shared" si="5"/>
        <v>1.6068119238297878E-5</v>
      </c>
      <c r="O53" s="10">
        <f t="shared" si="6"/>
        <v>-13.199984032789235</v>
      </c>
      <c r="P53" s="46">
        <f t="shared" si="7"/>
        <v>1.8506307467571787E-6</v>
      </c>
      <c r="Q53" s="10">
        <f t="shared" si="8"/>
        <v>1.8506273219293561E-6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R22" sqref="R22"/>
    </sheetView>
  </sheetViews>
  <sheetFormatPr defaultRowHeight="12.75" x14ac:dyDescent="0.2"/>
  <cols>
    <col min="1" max="1" width="19.85546875" customWidth="1"/>
    <col min="2" max="2" width="10.28515625" customWidth="1"/>
    <col min="3" max="3" width="10" customWidth="1"/>
    <col min="4" max="4" width="5.85546875" customWidth="1"/>
    <col min="5" max="5" width="10.5703125" customWidth="1"/>
    <col min="6" max="6" width="9.28515625" customWidth="1"/>
    <col min="7" max="7" width="8.85546875" customWidth="1"/>
    <col min="8" max="8" width="3.42578125" customWidth="1"/>
  </cols>
  <sheetData>
    <row r="1" spans="1:19" ht="16.5" thickBot="1" x14ac:dyDescent="0.3">
      <c r="A1" s="2" t="s">
        <v>266</v>
      </c>
      <c r="I1" s="64" t="s">
        <v>152</v>
      </c>
      <c r="J1" s="65"/>
      <c r="K1" s="65"/>
    </row>
    <row r="2" spans="1:19" x14ac:dyDescent="0.2">
      <c r="A2" s="1" t="s">
        <v>31</v>
      </c>
      <c r="I2" s="87" t="s">
        <v>136</v>
      </c>
      <c r="J2" s="88"/>
      <c r="K2" s="88"/>
      <c r="L2" s="88"/>
      <c r="M2" s="88"/>
      <c r="N2" s="88"/>
      <c r="O2" s="88"/>
      <c r="P2" s="88"/>
      <c r="Q2" s="88"/>
      <c r="R2" s="88"/>
      <c r="S2" s="89"/>
    </row>
    <row r="3" spans="1:19" x14ac:dyDescent="0.2">
      <c r="A3" s="11" t="s">
        <v>153</v>
      </c>
      <c r="B3" s="62">
        <f>K6</f>
        <v>63.421274849202966</v>
      </c>
      <c r="I3" s="90"/>
      <c r="J3" s="91"/>
      <c r="K3" s="91" t="s">
        <v>137</v>
      </c>
      <c r="L3" s="91" t="s">
        <v>138</v>
      </c>
      <c r="M3" s="91"/>
      <c r="N3" s="91"/>
      <c r="O3" s="91"/>
      <c r="P3" s="91"/>
      <c r="Q3" s="91"/>
      <c r="R3" s="91"/>
      <c r="S3" s="92"/>
    </row>
    <row r="4" spans="1:19" x14ac:dyDescent="0.2">
      <c r="A4" t="s">
        <v>33</v>
      </c>
      <c r="B4" s="10" t="s">
        <v>144</v>
      </c>
      <c r="I4" s="90" t="s">
        <v>139</v>
      </c>
      <c r="J4" s="91"/>
      <c r="K4" s="91"/>
      <c r="L4" s="91" t="s">
        <v>124</v>
      </c>
      <c r="M4" s="91"/>
      <c r="N4" s="91"/>
      <c r="O4" s="91"/>
      <c r="P4" s="91"/>
      <c r="Q4" s="91"/>
      <c r="R4" s="91"/>
      <c r="S4" s="92"/>
    </row>
    <row r="5" spans="1:19" ht="15.75" x14ac:dyDescent="0.3">
      <c r="A5" s="11" t="s">
        <v>34</v>
      </c>
      <c r="B5">
        <f>CHIDIST(B3,45)</f>
        <v>3.6365270804615775E-2</v>
      </c>
      <c r="D5" t="s">
        <v>35</v>
      </c>
      <c r="I5" s="90" t="s">
        <v>114</v>
      </c>
      <c r="J5" s="91">
        <v>1</v>
      </c>
      <c r="K5" s="91">
        <v>63.421277062249246</v>
      </c>
      <c r="L5" s="91">
        <v>-0.17391304347826086</v>
      </c>
      <c r="M5" s="91"/>
      <c r="N5" s="91"/>
      <c r="O5" s="91"/>
      <c r="P5" s="91"/>
      <c r="Q5" s="91"/>
      <c r="R5" s="91"/>
      <c r="S5" s="92"/>
    </row>
    <row r="6" spans="1:19" x14ac:dyDescent="0.2">
      <c r="C6" s="1" t="s">
        <v>36</v>
      </c>
      <c r="I6" s="90"/>
      <c r="J6" s="91">
        <v>2</v>
      </c>
      <c r="K6" s="93">
        <v>63.421274849202966</v>
      </c>
      <c r="L6" s="91">
        <v>-0.1743533787284636</v>
      </c>
      <c r="M6" s="91"/>
      <c r="N6" s="91"/>
      <c r="O6" s="91"/>
      <c r="P6" s="91"/>
      <c r="Q6" s="91"/>
      <c r="R6" s="91"/>
      <c r="S6" s="92"/>
    </row>
    <row r="7" spans="1:19" x14ac:dyDescent="0.2">
      <c r="I7" s="94" t="s">
        <v>129</v>
      </c>
      <c r="J7" s="91" t="s">
        <v>140</v>
      </c>
      <c r="K7" s="91"/>
      <c r="L7" s="91"/>
      <c r="M7" s="91"/>
      <c r="N7" s="91"/>
      <c r="O7" s="91"/>
      <c r="P7" s="91"/>
      <c r="Q7" s="91"/>
      <c r="R7" s="91"/>
      <c r="S7" s="92"/>
    </row>
    <row r="8" spans="1:19" x14ac:dyDescent="0.2">
      <c r="A8" s="1" t="s">
        <v>146</v>
      </c>
      <c r="I8" s="94" t="s">
        <v>130</v>
      </c>
      <c r="J8" s="91" t="s">
        <v>141</v>
      </c>
      <c r="K8" s="91"/>
      <c r="L8" s="91"/>
      <c r="M8" s="91"/>
      <c r="N8" s="91"/>
      <c r="O8" s="91"/>
      <c r="P8" s="91"/>
      <c r="Q8" s="91"/>
      <c r="R8" s="91"/>
      <c r="S8" s="92"/>
    </row>
    <row r="9" spans="1:19" ht="13.5" thickBot="1" x14ac:dyDescent="0.25">
      <c r="A9" s="11" t="s">
        <v>153</v>
      </c>
      <c r="B9" s="63">
        <f>K18</f>
        <v>35.344215234246484</v>
      </c>
      <c r="I9" s="95" t="s">
        <v>142</v>
      </c>
      <c r="J9" s="96" t="s">
        <v>143</v>
      </c>
      <c r="K9" s="96"/>
      <c r="L9" s="96"/>
      <c r="M9" s="96"/>
      <c r="N9" s="96"/>
      <c r="O9" s="96"/>
      <c r="P9" s="96"/>
      <c r="Q9" s="96"/>
      <c r="R9" s="96"/>
      <c r="S9" s="97"/>
    </row>
    <row r="10" spans="1:19" x14ac:dyDescent="0.2">
      <c r="A10" t="s">
        <v>33</v>
      </c>
      <c r="B10" s="10">
        <v>44</v>
      </c>
      <c r="I10" s="79" t="s">
        <v>178</v>
      </c>
      <c r="J10" s="77"/>
      <c r="K10" s="77"/>
      <c r="L10" s="77"/>
      <c r="M10" s="77"/>
      <c r="N10" s="80"/>
    </row>
    <row r="11" spans="1:19" ht="15.75" x14ac:dyDescent="0.3">
      <c r="A11" s="11" t="s">
        <v>34</v>
      </c>
      <c r="B11">
        <f>CHIDIST(B9,B10)</f>
        <v>0.82092552709849742</v>
      </c>
      <c r="D11" t="s">
        <v>37</v>
      </c>
      <c r="I11" s="79" t="s">
        <v>139</v>
      </c>
      <c r="J11" s="77"/>
      <c r="K11" s="77" t="s">
        <v>137</v>
      </c>
      <c r="L11" s="77" t="s">
        <v>138</v>
      </c>
      <c r="M11" s="77"/>
      <c r="N11" s="80"/>
    </row>
    <row r="12" spans="1:19" x14ac:dyDescent="0.2">
      <c r="C12" s="1" t="s">
        <v>145</v>
      </c>
      <c r="I12" s="81"/>
      <c r="J12" s="74"/>
      <c r="K12" s="74"/>
      <c r="L12" s="74" t="s">
        <v>124</v>
      </c>
      <c r="M12" s="75" t="s">
        <v>94</v>
      </c>
      <c r="N12" s="82" t="s">
        <v>92</v>
      </c>
    </row>
    <row r="13" spans="1:19" x14ac:dyDescent="0.2">
      <c r="I13" s="83" t="s">
        <v>115</v>
      </c>
      <c r="J13" s="78">
        <v>1</v>
      </c>
      <c r="K13" s="77">
        <v>42.927718664719727</v>
      </c>
      <c r="L13" s="77">
        <v>2.3256272830215199</v>
      </c>
      <c r="M13" s="78">
        <v>-1.228847695529484</v>
      </c>
      <c r="N13" s="80"/>
    </row>
    <row r="14" spans="1:19" x14ac:dyDescent="0.2">
      <c r="A14" s="1" t="s">
        <v>156</v>
      </c>
      <c r="I14" s="79"/>
      <c r="J14" s="78">
        <v>2</v>
      </c>
      <c r="K14" s="77">
        <v>36.893535772580847</v>
      </c>
      <c r="L14" s="77">
        <v>4.1521689894952383</v>
      </c>
      <c r="M14" s="78">
        <v>-2.2793422938859869</v>
      </c>
      <c r="N14" s="80"/>
    </row>
    <row r="15" spans="1:19" x14ac:dyDescent="0.2">
      <c r="A15" s="12" t="s">
        <v>175</v>
      </c>
      <c r="I15" s="79"/>
      <c r="J15" s="78">
        <v>3</v>
      </c>
      <c r="K15" s="77">
        <v>35.434094430626786</v>
      </c>
      <c r="L15" s="77">
        <v>5.5709295189998489</v>
      </c>
      <c r="M15" s="78">
        <v>-3.094736872171914</v>
      </c>
      <c r="N15" s="80"/>
    </row>
    <row r="16" spans="1:19" x14ac:dyDescent="0.2">
      <c r="A16" s="11" t="s">
        <v>32</v>
      </c>
      <c r="B16" s="69">
        <f>B3-B9</f>
        <v>28.077059614956482</v>
      </c>
      <c r="I16" s="79"/>
      <c r="J16" s="78">
        <v>4</v>
      </c>
      <c r="K16" s="77">
        <v>35.344651409106909</v>
      </c>
      <c r="L16" s="77">
        <v>6.0338774921730201</v>
      </c>
      <c r="M16" s="78">
        <v>-3.3610662445984025</v>
      </c>
      <c r="N16" s="80"/>
    </row>
    <row r="17" spans="1:14" x14ac:dyDescent="0.2">
      <c r="A17" t="s">
        <v>33</v>
      </c>
      <c r="B17" s="10">
        <v>1</v>
      </c>
      <c r="I17" s="79"/>
      <c r="J17" s="78">
        <v>5</v>
      </c>
      <c r="K17" s="77">
        <v>35.344215246012979</v>
      </c>
      <c r="L17" s="77">
        <v>6.0690354802644881</v>
      </c>
      <c r="M17" s="78">
        <v>-3.3813679156927603</v>
      </c>
      <c r="N17" s="80"/>
    </row>
    <row r="18" spans="1:14" ht="15.75" x14ac:dyDescent="0.3">
      <c r="A18" s="11" t="s">
        <v>34</v>
      </c>
      <c r="B18" s="257">
        <f>CHIDIST(B16,B17)</f>
        <v>1.1657959170672082E-7</v>
      </c>
      <c r="D18" t="s">
        <v>35</v>
      </c>
      <c r="I18" s="81"/>
      <c r="J18" s="75">
        <v>6</v>
      </c>
      <c r="K18" s="76">
        <v>35.344215234246484</v>
      </c>
      <c r="L18" s="74">
        <v>6.0692182818485367</v>
      </c>
      <c r="M18" s="75">
        <v>-3.3814738737451675</v>
      </c>
      <c r="N18" s="82"/>
    </row>
    <row r="19" spans="1:14" x14ac:dyDescent="0.2">
      <c r="C19" s="1" t="s">
        <v>38</v>
      </c>
      <c r="I19" s="83" t="s">
        <v>116</v>
      </c>
      <c r="J19" s="78">
        <v>1</v>
      </c>
      <c r="K19" s="77">
        <v>38.610182307897183</v>
      </c>
      <c r="L19" s="77">
        <v>1.7738097275304667</v>
      </c>
      <c r="M19" s="77">
        <v>-0.8298814201082455</v>
      </c>
      <c r="N19" s="80">
        <v>-2.6914411210709064</v>
      </c>
    </row>
    <row r="20" spans="1:14" x14ac:dyDescent="0.2">
      <c r="A20" s="64" t="s">
        <v>179</v>
      </c>
      <c r="B20" s="65"/>
      <c r="D20" s="1"/>
      <c r="I20" s="83"/>
      <c r="J20" s="78">
        <v>2</v>
      </c>
      <c r="K20" s="77">
        <v>31.240360234541292</v>
      </c>
      <c r="L20" s="77">
        <v>3.520413310472958</v>
      </c>
      <c r="M20" s="77">
        <v>-1.7743313961605423</v>
      </c>
      <c r="N20" s="80">
        <v>-4.0285009174214181</v>
      </c>
    </row>
    <row r="21" spans="1:14" x14ac:dyDescent="0.2">
      <c r="A21" t="s">
        <v>147</v>
      </c>
      <c r="D21" s="1"/>
      <c r="I21" s="83"/>
      <c r="J21" s="78">
        <v>3</v>
      </c>
      <c r="K21" s="77">
        <v>28.891130257867893</v>
      </c>
      <c r="L21" s="77">
        <v>5.0989858594401616</v>
      </c>
      <c r="M21" s="77">
        <v>-2.6036815552037957</v>
      </c>
      <c r="N21" s="80">
        <v>-5.512745665945312</v>
      </c>
    </row>
    <row r="22" spans="1:14" x14ac:dyDescent="0.2">
      <c r="C22" t="s">
        <v>148</v>
      </c>
      <c r="D22" s="54" t="s">
        <v>121</v>
      </c>
      <c r="E22" s="53" t="s">
        <v>122</v>
      </c>
      <c r="I22" s="83"/>
      <c r="J22" s="78">
        <v>4</v>
      </c>
      <c r="K22" s="77">
        <v>28.612690999018884</v>
      </c>
      <c r="L22" s="77">
        <v>5.8400073069390217</v>
      </c>
      <c r="M22" s="77">
        <v>-2.9712642528378232</v>
      </c>
      <c r="N22" s="80">
        <v>-6.4192486690193524</v>
      </c>
    </row>
    <row r="23" spans="1:14" x14ac:dyDescent="0.2">
      <c r="A23" s="10" t="s">
        <v>115</v>
      </c>
      <c r="B23" t="s">
        <v>149</v>
      </c>
      <c r="C23">
        <v>28.077059614956482</v>
      </c>
      <c r="D23" s="54">
        <v>1</v>
      </c>
      <c r="E23" s="256">
        <v>1.1657959175792598E-7</v>
      </c>
      <c r="I23" s="83"/>
      <c r="J23" s="78">
        <v>5</v>
      </c>
      <c r="K23" s="77">
        <v>28.606957936491675</v>
      </c>
      <c r="L23" s="77">
        <v>5.9645373561637367</v>
      </c>
      <c r="M23" s="77">
        <v>-3.0307050816930379</v>
      </c>
      <c r="N23" s="80">
        <v>-6.5849366424307023</v>
      </c>
    </row>
    <row r="24" spans="1:14" x14ac:dyDescent="0.2">
      <c r="B24" t="s">
        <v>150</v>
      </c>
      <c r="C24">
        <v>28.077059614956454</v>
      </c>
      <c r="D24" s="54">
        <v>1</v>
      </c>
      <c r="E24" s="256">
        <v>1.1657959175792598E-7</v>
      </c>
      <c r="I24" s="79"/>
      <c r="J24" s="78">
        <v>6</v>
      </c>
      <c r="K24" s="77">
        <v>28.606954818644457</v>
      </c>
      <c r="L24" s="77">
        <v>5.9675537288630629</v>
      </c>
      <c r="M24" s="77">
        <v>-3.0321158116202001</v>
      </c>
      <c r="N24" s="80">
        <v>-6.5889308270335096</v>
      </c>
    </row>
    <row r="25" spans="1:14" ht="13.5" thickBot="1" x14ac:dyDescent="0.25">
      <c r="B25" t="s">
        <v>151</v>
      </c>
      <c r="C25" s="68">
        <v>28.077059614956454</v>
      </c>
      <c r="D25" s="54">
        <v>1</v>
      </c>
      <c r="E25" s="256">
        <v>1.165795917067228E-7</v>
      </c>
      <c r="I25" s="84"/>
      <c r="J25" s="85">
        <v>7</v>
      </c>
      <c r="K25" s="258">
        <v>28.606954818643477</v>
      </c>
      <c r="L25" s="86">
        <v>5.9675554456616657</v>
      </c>
      <c r="M25" s="86">
        <v>-3.032116604772602</v>
      </c>
      <c r="N25" s="70">
        <v>-6.5889330354572495</v>
      </c>
    </row>
    <row r="26" spans="1:14" x14ac:dyDescent="0.2">
      <c r="D26" s="1"/>
    </row>
    <row r="27" spans="1:14" x14ac:dyDescent="0.2">
      <c r="A27" s="1" t="s">
        <v>157</v>
      </c>
    </row>
    <row r="28" spans="1:14" x14ac:dyDescent="0.2">
      <c r="A28" s="12" t="s">
        <v>176</v>
      </c>
    </row>
    <row r="29" spans="1:14" x14ac:dyDescent="0.2">
      <c r="A29" s="11" t="s">
        <v>32</v>
      </c>
      <c r="B29" s="66">
        <f>B3-K25</f>
        <v>34.814320030559486</v>
      </c>
      <c r="J29" s="64" t="s">
        <v>152</v>
      </c>
      <c r="K29" s="65"/>
      <c r="L29" s="65"/>
    </row>
    <row r="30" spans="1:14" x14ac:dyDescent="0.2">
      <c r="A30" t="s">
        <v>33</v>
      </c>
      <c r="B30" s="10">
        <v>2</v>
      </c>
      <c r="J30" t="s">
        <v>147</v>
      </c>
    </row>
    <row r="31" spans="1:14" ht="15.75" x14ac:dyDescent="0.3">
      <c r="A31" s="11" t="s">
        <v>34</v>
      </c>
      <c r="B31" s="55">
        <f>CHIDIST(B29,B30)</f>
        <v>2.7552845678123287E-8</v>
      </c>
      <c r="D31" t="s">
        <v>35</v>
      </c>
      <c r="J31" s="10" t="s">
        <v>164</v>
      </c>
      <c r="K31" s="10" t="s">
        <v>164</v>
      </c>
      <c r="L31" s="10" t="s">
        <v>148</v>
      </c>
      <c r="M31" s="10" t="s">
        <v>121</v>
      </c>
      <c r="N31" s="10" t="s">
        <v>122</v>
      </c>
    </row>
    <row r="32" spans="1:14" x14ac:dyDescent="0.2">
      <c r="C32" s="1" t="s">
        <v>38</v>
      </c>
      <c r="J32" s="10" t="s">
        <v>115</v>
      </c>
      <c r="K32" s="10" t="s">
        <v>149</v>
      </c>
      <c r="L32" s="10">
        <v>28.077059614956482</v>
      </c>
      <c r="M32" s="10">
        <v>1</v>
      </c>
      <c r="N32" s="255">
        <v>1.1657959175792598E-7</v>
      </c>
    </row>
    <row r="33" spans="1:16" x14ac:dyDescent="0.2">
      <c r="A33" s="64" t="s">
        <v>179</v>
      </c>
      <c r="B33" s="65"/>
      <c r="J33" s="10"/>
      <c r="K33" s="10" t="s">
        <v>150</v>
      </c>
      <c r="L33" s="10">
        <v>28.077059614956454</v>
      </c>
      <c r="M33" s="10">
        <v>1</v>
      </c>
      <c r="N33" s="255">
        <v>1.1657959175792598E-7</v>
      </c>
    </row>
    <row r="34" spans="1:16" x14ac:dyDescent="0.2">
      <c r="A34" t="s">
        <v>147</v>
      </c>
      <c r="J34" s="10"/>
      <c r="K34" s="10" t="s">
        <v>151</v>
      </c>
      <c r="L34" s="10">
        <v>28.077059614956454</v>
      </c>
      <c r="M34" s="10">
        <v>1</v>
      </c>
      <c r="N34" s="255">
        <v>1.165795917067228E-7</v>
      </c>
    </row>
    <row r="35" spans="1:16" x14ac:dyDescent="0.2">
      <c r="C35" t="s">
        <v>148</v>
      </c>
      <c r="D35" s="10" t="s">
        <v>121</v>
      </c>
      <c r="E35" s="10" t="s">
        <v>122</v>
      </c>
      <c r="J35" s="10" t="s">
        <v>116</v>
      </c>
      <c r="K35" s="10" t="s">
        <v>149</v>
      </c>
      <c r="L35" s="10">
        <v>6.7372604156030071</v>
      </c>
      <c r="M35" s="10">
        <v>1</v>
      </c>
      <c r="N35" s="10">
        <v>9.4419513613845929E-3</v>
      </c>
    </row>
    <row r="36" spans="1:16" x14ac:dyDescent="0.2">
      <c r="A36" s="10" t="s">
        <v>116</v>
      </c>
      <c r="B36" t="s">
        <v>149</v>
      </c>
      <c r="C36">
        <v>6.7372604156030071</v>
      </c>
      <c r="D36" s="10">
        <v>1</v>
      </c>
      <c r="E36" s="51">
        <v>9.4419513613845929E-3</v>
      </c>
      <c r="J36" s="10"/>
      <c r="K36" s="10" t="s">
        <v>150</v>
      </c>
      <c r="L36" s="10">
        <v>34.814320030559458</v>
      </c>
      <c r="M36" s="10">
        <v>2</v>
      </c>
      <c r="N36" s="10">
        <v>2.7552845671685589E-8</v>
      </c>
    </row>
    <row r="37" spans="1:16" x14ac:dyDescent="0.2">
      <c r="B37" t="s">
        <v>150</v>
      </c>
      <c r="C37">
        <v>34.814320030559458</v>
      </c>
      <c r="D37" s="10">
        <v>2</v>
      </c>
      <c r="E37" s="51">
        <v>2.7552845671685589E-8</v>
      </c>
      <c r="J37" s="10"/>
      <c r="K37" s="10" t="s">
        <v>151</v>
      </c>
      <c r="L37" s="10">
        <v>34.814320030559458</v>
      </c>
      <c r="M37" s="10">
        <v>2</v>
      </c>
      <c r="N37" s="10">
        <v>2.7552845678123677E-8</v>
      </c>
    </row>
    <row r="38" spans="1:16" x14ac:dyDescent="0.2">
      <c r="B38" t="s">
        <v>151</v>
      </c>
      <c r="C38" s="67">
        <v>34.814320030559458</v>
      </c>
      <c r="D38" s="10">
        <v>2</v>
      </c>
      <c r="E38" s="53">
        <v>2.7552845678123677E-8</v>
      </c>
    </row>
    <row r="39" spans="1:16" x14ac:dyDescent="0.2">
      <c r="I39" s="122"/>
      <c r="J39" s="48" t="s">
        <v>258</v>
      </c>
      <c r="K39" s="122"/>
      <c r="L39" s="122"/>
      <c r="M39" s="122"/>
      <c r="N39" s="122"/>
      <c r="O39" s="122"/>
      <c r="P39" s="122"/>
    </row>
    <row r="40" spans="1:16" x14ac:dyDescent="0.2">
      <c r="A40" s="1" t="s">
        <v>158</v>
      </c>
      <c r="I40" s="122"/>
      <c r="J40" s="238" t="s">
        <v>153</v>
      </c>
      <c r="K40" s="261">
        <f>K25</f>
        <v>28.606954818643477</v>
      </c>
      <c r="L40" s="122"/>
      <c r="M40" s="122"/>
      <c r="N40" s="122"/>
      <c r="O40" s="122"/>
      <c r="P40" s="122"/>
    </row>
    <row r="41" spans="1:16" x14ac:dyDescent="0.2">
      <c r="A41" s="12" t="s">
        <v>177</v>
      </c>
      <c r="I41" s="122"/>
      <c r="J41" s="238" t="s">
        <v>33</v>
      </c>
      <c r="K41" s="54">
        <f>46-3</f>
        <v>43</v>
      </c>
      <c r="L41" s="122"/>
      <c r="M41" s="122"/>
      <c r="N41" s="122"/>
      <c r="O41" s="122"/>
      <c r="P41" s="122"/>
    </row>
    <row r="42" spans="1:16" ht="15.75" x14ac:dyDescent="0.3">
      <c r="A42" s="11" t="s">
        <v>32</v>
      </c>
      <c r="B42" s="10">
        <f>K18-K25</f>
        <v>6.7372604156030071</v>
      </c>
      <c r="I42" s="122"/>
      <c r="J42" s="238" t="s">
        <v>34</v>
      </c>
      <c r="K42" s="48">
        <f>CHIDIST(K40,K41)</f>
        <v>0.95500320283336526</v>
      </c>
      <c r="L42" s="122"/>
      <c r="M42" s="122" t="s">
        <v>261</v>
      </c>
      <c r="N42" s="122"/>
      <c r="O42" s="122"/>
      <c r="P42" s="122"/>
    </row>
    <row r="43" spans="1:16" ht="15.75" x14ac:dyDescent="0.3">
      <c r="A43" t="s">
        <v>33</v>
      </c>
      <c r="B43" s="10">
        <v>1</v>
      </c>
      <c r="D43" t="s">
        <v>35</v>
      </c>
      <c r="I43" s="122"/>
      <c r="J43" s="122"/>
      <c r="K43" s="122"/>
      <c r="L43" s="1" t="s">
        <v>260</v>
      </c>
      <c r="M43" s="122"/>
      <c r="N43" s="122"/>
      <c r="O43" s="122"/>
      <c r="P43" s="122"/>
    </row>
    <row r="44" spans="1:16" x14ac:dyDescent="0.2">
      <c r="A44" s="11" t="s">
        <v>34</v>
      </c>
      <c r="B44" s="51">
        <f>CHIDIST(B42,B43)</f>
        <v>9.4419513613846415E-3</v>
      </c>
      <c r="D44" s="1" t="s">
        <v>159</v>
      </c>
      <c r="I44" s="157"/>
      <c r="J44" s="157"/>
      <c r="K44" s="157"/>
      <c r="L44" s="157"/>
      <c r="M44" s="157"/>
      <c r="N44" s="157"/>
      <c r="O44" s="157"/>
      <c r="P44" s="157"/>
    </row>
    <row r="45" spans="1:16" x14ac:dyDescent="0.2">
      <c r="I45" s="157"/>
      <c r="J45" s="259" t="s">
        <v>214</v>
      </c>
      <c r="K45" s="157"/>
      <c r="L45" s="190" t="s">
        <v>259</v>
      </c>
      <c r="M45" s="157"/>
      <c r="N45" s="157"/>
      <c r="O45" s="157"/>
      <c r="P45" s="157"/>
    </row>
    <row r="46" spans="1:16" x14ac:dyDescent="0.2">
      <c r="I46" s="157"/>
      <c r="J46" s="157" t="s">
        <v>215</v>
      </c>
      <c r="K46" s="158" t="s">
        <v>206</v>
      </c>
      <c r="L46" s="157" t="s">
        <v>205</v>
      </c>
      <c r="M46" s="157"/>
      <c r="N46" s="157" t="s">
        <v>207</v>
      </c>
      <c r="O46" s="157"/>
      <c r="P46" s="157"/>
    </row>
    <row r="47" spans="1:16" x14ac:dyDescent="0.2">
      <c r="I47" s="157"/>
      <c r="J47" s="259" t="s">
        <v>214</v>
      </c>
      <c r="K47" s="158">
        <v>43</v>
      </c>
      <c r="L47" s="157">
        <v>14.303477000000001</v>
      </c>
      <c r="M47" s="157"/>
      <c r="N47" s="260">
        <v>28.606950000000001</v>
      </c>
      <c r="O47" s="157"/>
      <c r="P47" s="157"/>
    </row>
    <row r="48" spans="1:16" x14ac:dyDescent="0.2">
      <c r="I48" s="157"/>
      <c r="J48" s="157" t="s">
        <v>216</v>
      </c>
      <c r="K48" s="158">
        <v>45</v>
      </c>
      <c r="L48" s="157">
        <v>0</v>
      </c>
      <c r="M48" s="157"/>
      <c r="N48" s="157" t="s">
        <v>208</v>
      </c>
      <c r="O48" s="157"/>
      <c r="P48" s="157"/>
    </row>
    <row r="49" spans="9:16" x14ac:dyDescent="0.2">
      <c r="I49" s="157"/>
      <c r="J49" s="157" t="s">
        <v>217</v>
      </c>
      <c r="K49" s="158">
        <v>2</v>
      </c>
      <c r="L49" s="157">
        <v>14.303477000000001</v>
      </c>
      <c r="M49" s="157"/>
      <c r="N49" s="192">
        <v>0.95499999999999996</v>
      </c>
      <c r="O49" s="157"/>
      <c r="P49" s="157"/>
    </row>
    <row r="50" spans="9:16" x14ac:dyDescent="0.2">
      <c r="I50" s="157"/>
      <c r="J50" s="157"/>
      <c r="K50" s="157"/>
      <c r="L50" s="157"/>
      <c r="M50" s="157"/>
      <c r="N50" s="157"/>
      <c r="O50" s="157"/>
      <c r="P50" s="157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17" sqref="H16:H17"/>
    </sheetView>
  </sheetViews>
  <sheetFormatPr defaultRowHeight="15" x14ac:dyDescent="0.2"/>
  <cols>
    <col min="1" max="1" width="4.140625" style="71" customWidth="1"/>
    <col min="2" max="2" width="10" style="71" customWidth="1"/>
    <col min="3" max="16384" width="9.140625" style="71"/>
  </cols>
  <sheetData>
    <row r="1" spans="1:10" ht="15.75" x14ac:dyDescent="0.25">
      <c r="A1" s="20" t="s">
        <v>180</v>
      </c>
    </row>
    <row r="2" spans="1:10" ht="15.75" x14ac:dyDescent="0.25">
      <c r="A2" s="2" t="s">
        <v>181</v>
      </c>
    </row>
    <row r="3" spans="1:10" ht="18" x14ac:dyDescent="0.2">
      <c r="B3" s="71" t="s">
        <v>186</v>
      </c>
    </row>
    <row r="4" spans="1:10" ht="15.75" x14ac:dyDescent="0.25">
      <c r="A4" s="72" t="s">
        <v>182</v>
      </c>
    </row>
    <row r="5" spans="1:10" x14ac:dyDescent="0.2">
      <c r="B5" s="71" t="s">
        <v>183</v>
      </c>
    </row>
    <row r="6" spans="1:10" ht="15.75" x14ac:dyDescent="0.25">
      <c r="A6" s="2" t="s">
        <v>184</v>
      </c>
    </row>
    <row r="7" spans="1:10" ht="15.75" x14ac:dyDescent="0.25">
      <c r="A7" s="2" t="s">
        <v>185</v>
      </c>
    </row>
    <row r="9" spans="1:10" ht="18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</row>
    <row r="10" spans="1:10" ht="18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</row>
    <row r="11" spans="1:10" ht="18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</row>
    <row r="12" spans="1:10" ht="18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</row>
    <row r="13" spans="1:10" ht="18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</row>
    <row r="14" spans="1:10" ht="18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18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</row>
  </sheetData>
  <phoneticPr fontId="4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E21"/>
  <sheetViews>
    <sheetView workbookViewId="0">
      <selection activeCell="G15" sqref="G15"/>
    </sheetView>
  </sheetViews>
  <sheetFormatPr defaultColWidth="14" defaultRowHeight="15" x14ac:dyDescent="0.2"/>
  <cols>
    <col min="1" max="1" width="11.42578125" style="3" customWidth="1"/>
    <col min="2" max="2" width="12.7109375" style="3" customWidth="1"/>
    <col min="3" max="3" width="10.28515625" style="3" customWidth="1"/>
    <col min="4" max="4" width="12.28515625" style="3" customWidth="1"/>
    <col min="5" max="5" width="12.42578125" style="3" customWidth="1"/>
    <col min="6" max="16384" width="14" style="3"/>
  </cols>
  <sheetData>
    <row r="12" spans="1:5" x14ac:dyDescent="0.2">
      <c r="A12" s="13" t="s">
        <v>162</v>
      </c>
      <c r="B12" s="41"/>
      <c r="C12" s="339" t="s">
        <v>17</v>
      </c>
      <c r="D12" s="340"/>
      <c r="E12" s="13"/>
    </row>
    <row r="13" spans="1:5" x14ac:dyDescent="0.2">
      <c r="A13" s="39"/>
      <c r="B13" s="42"/>
      <c r="C13" s="45" t="s">
        <v>14</v>
      </c>
      <c r="D13" s="42" t="s">
        <v>15</v>
      </c>
      <c r="E13" s="40" t="s">
        <v>18</v>
      </c>
    </row>
    <row r="14" spans="1:5" x14ac:dyDescent="0.2">
      <c r="A14" s="13" t="s">
        <v>16</v>
      </c>
      <c r="B14" s="43" t="s">
        <v>14</v>
      </c>
      <c r="C14" s="44">
        <v>10</v>
      </c>
      <c r="D14" s="43">
        <v>2</v>
      </c>
      <c r="E14" s="14">
        <v>12</v>
      </c>
    </row>
    <row r="15" spans="1:5" x14ac:dyDescent="0.2">
      <c r="A15" s="39" t="s">
        <v>16</v>
      </c>
      <c r="B15" s="42" t="s">
        <v>15</v>
      </c>
      <c r="C15" s="45">
        <v>1</v>
      </c>
      <c r="D15" s="42">
        <v>11</v>
      </c>
      <c r="E15" s="40">
        <v>12</v>
      </c>
    </row>
    <row r="16" spans="1:5" x14ac:dyDescent="0.2">
      <c r="A16" s="13"/>
      <c r="B16" s="43" t="s">
        <v>18</v>
      </c>
      <c r="C16" s="44">
        <v>11</v>
      </c>
      <c r="D16" s="43">
        <v>13</v>
      </c>
      <c r="E16" s="14">
        <v>24</v>
      </c>
    </row>
    <row r="18" spans="2:5" x14ac:dyDescent="0.2">
      <c r="B18" s="4" t="s">
        <v>19</v>
      </c>
      <c r="C18" s="9" t="s">
        <v>21</v>
      </c>
      <c r="D18" s="9">
        <f>C14/E14</f>
        <v>0.83333333333333337</v>
      </c>
      <c r="E18" s="3" t="s">
        <v>20</v>
      </c>
    </row>
    <row r="19" spans="2:5" x14ac:dyDescent="0.2">
      <c r="B19" s="4" t="s">
        <v>22</v>
      </c>
      <c r="C19" s="9" t="s">
        <v>24</v>
      </c>
      <c r="D19" s="9">
        <f>D15/E15</f>
        <v>0.91666666666666663</v>
      </c>
      <c r="E19" s="3" t="s">
        <v>23</v>
      </c>
    </row>
    <row r="20" spans="2:5" x14ac:dyDescent="0.2">
      <c r="B20" s="4" t="s">
        <v>25</v>
      </c>
      <c r="C20" s="4" t="s">
        <v>27</v>
      </c>
      <c r="D20" s="9">
        <f>C15/C16</f>
        <v>9.0909090909090912E-2</v>
      </c>
      <c r="E20" s="3" t="s">
        <v>26</v>
      </c>
    </row>
    <row r="21" spans="2:5" x14ac:dyDescent="0.2">
      <c r="B21" s="4" t="s">
        <v>28</v>
      </c>
      <c r="C21" s="4" t="s">
        <v>30</v>
      </c>
      <c r="D21" s="3">
        <f>D14/D16</f>
        <v>0.15384615384615385</v>
      </c>
      <c r="E21" s="3" t="s">
        <v>29</v>
      </c>
    </row>
  </sheetData>
  <mergeCells count="1">
    <mergeCell ref="C12:D12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0" sqref="G30"/>
    </sheetView>
  </sheetViews>
  <sheetFormatPr defaultRowHeight="12.75" x14ac:dyDescent="0.2"/>
  <cols>
    <col min="2" max="2" width="11.140625" customWidth="1"/>
    <col min="6" max="6" width="10.42578125" customWidth="1"/>
  </cols>
  <sheetData>
    <row r="1" spans="1:6" ht="13.5" thickBot="1" x14ac:dyDescent="0.25"/>
    <row r="2" spans="1:6" x14ac:dyDescent="0.2">
      <c r="A2" s="87" t="s">
        <v>187</v>
      </c>
      <c r="B2" s="88"/>
      <c r="C2" s="88"/>
      <c r="D2" s="88"/>
      <c r="E2" s="88"/>
      <c r="F2" s="89"/>
    </row>
    <row r="3" spans="1:6" x14ac:dyDescent="0.2">
      <c r="A3" s="90" t="s">
        <v>164</v>
      </c>
      <c r="B3" s="91" t="s">
        <v>16</v>
      </c>
      <c r="C3" s="91" t="s">
        <v>164</v>
      </c>
      <c r="D3" s="91" t="s">
        <v>17</v>
      </c>
      <c r="E3" s="91"/>
      <c r="F3" s="92"/>
    </row>
    <row r="4" spans="1:6" x14ac:dyDescent="0.2">
      <c r="A4" s="90"/>
      <c r="B4" s="91"/>
      <c r="C4" s="98"/>
      <c r="D4" s="102" t="s">
        <v>188</v>
      </c>
      <c r="E4" s="98"/>
      <c r="F4" s="342" t="s">
        <v>189</v>
      </c>
    </row>
    <row r="5" spans="1:6" x14ac:dyDescent="0.2">
      <c r="A5" s="90"/>
      <c r="B5" s="91"/>
      <c r="C5" s="98"/>
      <c r="D5" s="103" t="s">
        <v>190</v>
      </c>
      <c r="E5" s="104" t="s">
        <v>191</v>
      </c>
      <c r="F5" s="343"/>
    </row>
    <row r="6" spans="1:6" x14ac:dyDescent="0.2">
      <c r="A6" s="90" t="s">
        <v>114</v>
      </c>
      <c r="B6" s="341" t="s">
        <v>188</v>
      </c>
      <c r="C6" s="99" t="s">
        <v>190</v>
      </c>
      <c r="D6" s="101">
        <v>25</v>
      </c>
      <c r="E6" s="99">
        <v>0</v>
      </c>
      <c r="F6" s="105">
        <v>100</v>
      </c>
    </row>
    <row r="7" spans="1:6" x14ac:dyDescent="0.2">
      <c r="A7" s="90"/>
      <c r="B7" s="341"/>
      <c r="C7" s="99" t="s">
        <v>191</v>
      </c>
      <c r="D7" s="101">
        <v>21</v>
      </c>
      <c r="E7" s="99">
        <v>0</v>
      </c>
      <c r="F7" s="105">
        <v>0</v>
      </c>
    </row>
    <row r="8" spans="1:6" x14ac:dyDescent="0.2">
      <c r="A8" s="90"/>
      <c r="B8" s="91" t="s">
        <v>192</v>
      </c>
      <c r="C8" s="91"/>
      <c r="D8" s="91"/>
      <c r="E8" s="91"/>
      <c r="F8" s="111">
        <v>54.347826086956523</v>
      </c>
    </row>
    <row r="9" spans="1:6" x14ac:dyDescent="0.2">
      <c r="A9" s="106" t="s">
        <v>129</v>
      </c>
      <c r="B9" s="91" t="s">
        <v>140</v>
      </c>
      <c r="C9" s="91"/>
      <c r="D9" s="91"/>
      <c r="E9" s="91"/>
      <c r="F9" s="92"/>
    </row>
    <row r="10" spans="1:6" ht="13.5" thickBot="1" x14ac:dyDescent="0.25">
      <c r="A10" s="107" t="s">
        <v>130</v>
      </c>
      <c r="B10" s="96" t="s">
        <v>193</v>
      </c>
      <c r="C10" s="96"/>
      <c r="D10" s="96"/>
      <c r="E10" s="96"/>
      <c r="F10" s="97"/>
    </row>
    <row r="11" spans="1:6" ht="13.5" thickBot="1" x14ac:dyDescent="0.25"/>
    <row r="12" spans="1:6" x14ac:dyDescent="0.2">
      <c r="A12" s="87" t="s">
        <v>194</v>
      </c>
      <c r="B12" s="88"/>
      <c r="C12" s="88"/>
      <c r="D12" s="88"/>
      <c r="E12" s="88"/>
      <c r="F12" s="89"/>
    </row>
    <row r="13" spans="1:6" x14ac:dyDescent="0.2">
      <c r="A13" s="90" t="s">
        <v>164</v>
      </c>
      <c r="B13" s="91" t="s">
        <v>16</v>
      </c>
      <c r="C13" s="98" t="s">
        <v>164</v>
      </c>
      <c r="D13" s="91" t="s">
        <v>17</v>
      </c>
      <c r="E13" s="91"/>
      <c r="F13" s="92"/>
    </row>
    <row r="14" spans="1:6" x14ac:dyDescent="0.2">
      <c r="A14" s="90"/>
      <c r="B14" s="91"/>
      <c r="C14" s="98"/>
      <c r="D14" s="91" t="s">
        <v>188</v>
      </c>
      <c r="E14" s="98"/>
      <c r="F14" s="344" t="s">
        <v>189</v>
      </c>
    </row>
    <row r="15" spans="1:6" x14ac:dyDescent="0.2">
      <c r="A15" s="109"/>
      <c r="B15" s="110"/>
      <c r="C15" s="114"/>
      <c r="D15" s="103" t="s">
        <v>190</v>
      </c>
      <c r="E15" s="104" t="s">
        <v>191</v>
      </c>
      <c r="F15" s="345"/>
    </row>
    <row r="16" spans="1:6" x14ac:dyDescent="0.2">
      <c r="A16" s="90" t="s">
        <v>115</v>
      </c>
      <c r="B16" s="341" t="s">
        <v>188</v>
      </c>
      <c r="C16" s="99" t="s">
        <v>190</v>
      </c>
      <c r="D16" s="101">
        <v>23</v>
      </c>
      <c r="E16" s="99">
        <v>2</v>
      </c>
      <c r="F16" s="105">
        <v>92</v>
      </c>
    </row>
    <row r="17" spans="1:7" x14ac:dyDescent="0.2">
      <c r="A17" s="90"/>
      <c r="B17" s="341"/>
      <c r="C17" s="99" t="s">
        <v>191</v>
      </c>
      <c r="D17" s="101">
        <v>3</v>
      </c>
      <c r="E17" s="99">
        <v>18</v>
      </c>
      <c r="F17" s="105">
        <v>85.714285714285708</v>
      </c>
    </row>
    <row r="18" spans="1:7" x14ac:dyDescent="0.2">
      <c r="A18" s="109"/>
      <c r="B18" s="110" t="s">
        <v>192</v>
      </c>
      <c r="C18" s="104"/>
      <c r="D18" s="103"/>
      <c r="E18" s="104"/>
      <c r="F18" s="112">
        <v>89.130434782608702</v>
      </c>
    </row>
    <row r="19" spans="1:7" ht="15.75" x14ac:dyDescent="0.25">
      <c r="A19" s="90" t="s">
        <v>116</v>
      </c>
      <c r="B19" s="341" t="s">
        <v>188</v>
      </c>
      <c r="C19" s="99" t="s">
        <v>190</v>
      </c>
      <c r="D19" s="101">
        <v>24</v>
      </c>
      <c r="E19" s="99">
        <v>1</v>
      </c>
      <c r="F19" s="105">
        <v>96</v>
      </c>
      <c r="G19" s="118" t="s">
        <v>198</v>
      </c>
    </row>
    <row r="20" spans="1:7" ht="15.75" x14ac:dyDescent="0.25">
      <c r="A20" s="90"/>
      <c r="B20" s="341"/>
      <c r="C20" s="99" t="s">
        <v>191</v>
      </c>
      <c r="D20" s="101">
        <v>3</v>
      </c>
      <c r="E20" s="99">
        <v>18</v>
      </c>
      <c r="F20" s="105">
        <v>85.714285714285708</v>
      </c>
      <c r="G20" s="118" t="s">
        <v>199</v>
      </c>
    </row>
    <row r="21" spans="1:7" x14ac:dyDescent="0.2">
      <c r="A21" s="90"/>
      <c r="B21" s="91" t="s">
        <v>192</v>
      </c>
      <c r="C21" s="91"/>
      <c r="D21" s="100"/>
      <c r="E21" s="99"/>
      <c r="F21" s="113">
        <v>91.304347826086953</v>
      </c>
    </row>
    <row r="22" spans="1:7" ht="13.5" thickBot="1" x14ac:dyDescent="0.25">
      <c r="A22" s="108" t="s">
        <v>129</v>
      </c>
      <c r="B22" s="96" t="s">
        <v>193</v>
      </c>
      <c r="C22" s="96"/>
      <c r="D22" s="96"/>
      <c r="E22" s="96"/>
      <c r="F22" s="97"/>
    </row>
    <row r="23" spans="1:7" x14ac:dyDescent="0.2">
      <c r="C23" s="59" t="s">
        <v>195</v>
      </c>
      <c r="D23" s="59"/>
      <c r="E23" s="59"/>
      <c r="F23" s="59"/>
    </row>
    <row r="24" spans="1:7" ht="15.75" x14ac:dyDescent="0.25">
      <c r="C24" s="115" t="s">
        <v>19</v>
      </c>
      <c r="D24" s="116" t="s">
        <v>196</v>
      </c>
      <c r="E24" s="116">
        <f>E20/(D20+E20)</f>
        <v>0.8571428571428571</v>
      </c>
      <c r="F24" s="117" t="s">
        <v>20</v>
      </c>
    </row>
    <row r="25" spans="1:7" ht="15.75" x14ac:dyDescent="0.25">
      <c r="C25" s="115" t="s">
        <v>22</v>
      </c>
      <c r="D25" s="116" t="s">
        <v>197</v>
      </c>
      <c r="E25" s="116">
        <f>D19/(D19+E19)</f>
        <v>0.96</v>
      </c>
      <c r="F25" s="117" t="s">
        <v>23</v>
      </c>
    </row>
    <row r="26" spans="1:7" ht="15.75" x14ac:dyDescent="0.25">
      <c r="C26" s="115" t="s">
        <v>25</v>
      </c>
      <c r="D26" s="115" t="s">
        <v>200</v>
      </c>
      <c r="E26" s="116">
        <f>E19/(E19+E20)</f>
        <v>5.2631578947368418E-2</v>
      </c>
      <c r="F26" s="117" t="s">
        <v>26</v>
      </c>
    </row>
    <row r="27" spans="1:7" ht="15.75" x14ac:dyDescent="0.25">
      <c r="C27" s="115" t="s">
        <v>28</v>
      </c>
      <c r="D27" s="115" t="s">
        <v>201</v>
      </c>
      <c r="E27" s="117">
        <f>D20/(D19+D20)</f>
        <v>0.1111111111111111</v>
      </c>
      <c r="F27" s="117" t="s">
        <v>29</v>
      </c>
    </row>
  </sheetData>
  <mergeCells count="5">
    <mergeCell ref="B16:B17"/>
    <mergeCell ref="B19:B20"/>
    <mergeCell ref="B6:B7"/>
    <mergeCell ref="F4:F5"/>
    <mergeCell ref="F14:F15"/>
  </mergeCells>
  <phoneticPr fontId="4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25" sqref="I25"/>
    </sheetView>
  </sheetViews>
  <sheetFormatPr defaultRowHeight="15" x14ac:dyDescent="0.2"/>
  <cols>
    <col min="1" max="3" width="9.140625" style="3"/>
    <col min="4" max="4" width="13.140625" style="3" customWidth="1"/>
    <col min="5" max="16384" width="9.140625" style="3"/>
  </cols>
  <sheetData>
    <row r="1" spans="1:1" ht="15.75" x14ac:dyDescent="0.25">
      <c r="A1" s="2" t="s">
        <v>1</v>
      </c>
    </row>
    <row r="2" spans="1:1" ht="15.75" x14ac:dyDescent="0.25">
      <c r="A2" s="2" t="s">
        <v>2</v>
      </c>
    </row>
    <row r="3" spans="1:1" ht="15.75" x14ac:dyDescent="0.25">
      <c r="A3" s="2" t="s">
        <v>3</v>
      </c>
    </row>
    <row r="4" spans="1:1" ht="15.75" x14ac:dyDescent="0.25">
      <c r="A4" s="2" t="s">
        <v>4</v>
      </c>
    </row>
    <row r="6" spans="1:1" ht="15.75" x14ac:dyDescent="0.25">
      <c r="A6" s="2" t="s">
        <v>0</v>
      </c>
    </row>
    <row r="7" spans="1:1" x14ac:dyDescent="0.2">
      <c r="A7" s="3" t="s">
        <v>5</v>
      </c>
    </row>
    <row r="8" spans="1:1" x14ac:dyDescent="0.2">
      <c r="A8" s="3" t="s">
        <v>7</v>
      </c>
    </row>
    <row r="9" spans="1:1" x14ac:dyDescent="0.2">
      <c r="A9" s="3" t="s">
        <v>6</v>
      </c>
    </row>
    <row r="11" spans="1:1" ht="15.75" x14ac:dyDescent="0.25">
      <c r="A11" s="2" t="s">
        <v>8</v>
      </c>
    </row>
    <row r="12" spans="1:1" x14ac:dyDescent="0.2">
      <c r="A12" s="3" t="s">
        <v>5</v>
      </c>
    </row>
    <row r="13" spans="1:1" x14ac:dyDescent="0.2">
      <c r="A13" s="3" t="s">
        <v>9</v>
      </c>
    </row>
    <row r="14" spans="1:1" x14ac:dyDescent="0.2">
      <c r="A14" s="3" t="s">
        <v>10</v>
      </c>
    </row>
    <row r="16" spans="1:1" ht="15.75" x14ac:dyDescent="0.25">
      <c r="A16" s="2" t="s">
        <v>11</v>
      </c>
    </row>
    <row r="17" spans="1:7" x14ac:dyDescent="0.2">
      <c r="A17" s="3" t="s">
        <v>5</v>
      </c>
    </row>
    <row r="18" spans="1:7" x14ac:dyDescent="0.2">
      <c r="A18" s="3" t="s">
        <v>12</v>
      </c>
    </row>
    <row r="19" spans="1:7" x14ac:dyDescent="0.2">
      <c r="A19" s="3" t="s">
        <v>13</v>
      </c>
    </row>
    <row r="22" spans="1:7" ht="15.75" x14ac:dyDescent="0.25">
      <c r="A22" s="2"/>
    </row>
    <row r="24" spans="1:7" ht="15.75" x14ac:dyDescent="0.25">
      <c r="A24" s="2"/>
      <c r="G24" s="9"/>
    </row>
    <row r="25" spans="1:7" ht="15.75" x14ac:dyDescent="0.25">
      <c r="A25" s="2"/>
      <c r="G25" s="9"/>
    </row>
    <row r="26" spans="1:7" ht="15.75" x14ac:dyDescent="0.25">
      <c r="A26" s="2"/>
      <c r="G26" s="9"/>
    </row>
    <row r="27" spans="1:7" ht="15.75" x14ac:dyDescent="0.25">
      <c r="A27" s="2"/>
      <c r="G27" s="9"/>
    </row>
    <row r="28" spans="1:7" ht="15.75" x14ac:dyDescent="0.25">
      <c r="A28" s="2"/>
      <c r="D28" s="5"/>
      <c r="E28" s="7"/>
      <c r="G28" s="9"/>
    </row>
    <row r="29" spans="1:7" ht="15.75" x14ac:dyDescent="0.25">
      <c r="A29" s="2"/>
      <c r="D29" s="5"/>
      <c r="E29" s="7"/>
      <c r="G29" s="9"/>
    </row>
    <row r="30" spans="1:7" ht="15.75" x14ac:dyDescent="0.25">
      <c r="A30" s="2"/>
      <c r="D30" s="5"/>
      <c r="E30" s="7"/>
      <c r="G30" s="9"/>
    </row>
    <row r="31" spans="1:7" ht="15.75" x14ac:dyDescent="0.25">
      <c r="A31" s="2"/>
      <c r="D31" s="5"/>
      <c r="E31" s="7"/>
      <c r="G31" s="9"/>
    </row>
    <row r="32" spans="1:7" ht="15.75" x14ac:dyDescent="0.25">
      <c r="D32" s="6"/>
      <c r="E32" s="8"/>
    </row>
    <row r="34" spans="1:7" ht="15.75" x14ac:dyDescent="0.25">
      <c r="A34" s="2"/>
      <c r="G34" s="2"/>
    </row>
    <row r="35" spans="1:7" ht="15.75" x14ac:dyDescent="0.25">
      <c r="A35" s="2"/>
      <c r="G35" s="2"/>
    </row>
    <row r="36" spans="1:7" ht="15.75" x14ac:dyDescent="0.25">
      <c r="A36" s="2"/>
      <c r="G36" s="2"/>
    </row>
    <row r="37" spans="1:7" ht="15.75" x14ac:dyDescent="0.25">
      <c r="A37" s="2"/>
      <c r="G37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L21" sqref="L21"/>
    </sheetView>
  </sheetViews>
  <sheetFormatPr defaultRowHeight="12.75" x14ac:dyDescent="0.2"/>
  <cols>
    <col min="7" max="7" width="8.7109375" style="10" customWidth="1"/>
    <col min="8" max="8" width="11.140625" customWidth="1"/>
    <col min="9" max="9" width="10.28515625" customWidth="1"/>
    <col min="10" max="10" width="19.28515625" customWidth="1"/>
    <col min="11" max="11" width="12.85546875" customWidth="1"/>
    <col min="12" max="14" width="12.28515625" customWidth="1"/>
  </cols>
  <sheetData>
    <row r="1" spans="1:15" x14ac:dyDescent="0.2">
      <c r="A1" s="122" t="s">
        <v>228</v>
      </c>
      <c r="B1" s="1" t="s">
        <v>244</v>
      </c>
      <c r="E1" s="136"/>
    </row>
    <row r="2" spans="1:15" ht="13.5" thickBot="1" x14ac:dyDescent="0.25">
      <c r="A2" s="284" t="s">
        <v>117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5" ht="13.5" thickBot="1" x14ac:dyDescent="0.25">
      <c r="A3" s="286" t="s">
        <v>164</v>
      </c>
      <c r="B3" s="287"/>
      <c r="C3" s="290" t="s">
        <v>118</v>
      </c>
      <c r="D3" s="292" t="s">
        <v>119</v>
      </c>
      <c r="E3" s="292" t="s">
        <v>120</v>
      </c>
      <c r="F3" s="292" t="s">
        <v>121</v>
      </c>
      <c r="G3" s="292" t="s">
        <v>122</v>
      </c>
      <c r="H3" s="292" t="s">
        <v>123</v>
      </c>
      <c r="I3" s="280" t="s">
        <v>224</v>
      </c>
      <c r="J3" s="281"/>
      <c r="L3" s="301" t="s">
        <v>229</v>
      </c>
      <c r="M3" s="301"/>
    </row>
    <row r="4" spans="1:15" ht="13.5" customHeight="1" thickBot="1" x14ac:dyDescent="0.25">
      <c r="A4" s="288"/>
      <c r="B4" s="289"/>
      <c r="C4" s="291"/>
      <c r="D4" s="293"/>
      <c r="E4" s="293"/>
      <c r="F4" s="293"/>
      <c r="G4" s="293"/>
      <c r="H4" s="293"/>
      <c r="I4" s="172" t="s">
        <v>225</v>
      </c>
      <c r="J4" s="173" t="s">
        <v>226</v>
      </c>
      <c r="L4" s="302"/>
      <c r="M4" s="302"/>
    </row>
    <row r="5" spans="1:15" ht="13.5" thickBot="1" x14ac:dyDescent="0.25">
      <c r="A5" s="299" t="s">
        <v>227</v>
      </c>
      <c r="B5" s="124" t="s">
        <v>240</v>
      </c>
      <c r="C5" s="134">
        <v>7.1980178560076906</v>
      </c>
      <c r="D5" s="125">
        <v>6.0174234126433328</v>
      </c>
      <c r="E5" s="125">
        <v>1.4308848861192711</v>
      </c>
      <c r="F5" s="126">
        <v>1</v>
      </c>
      <c r="G5" s="165">
        <v>0.23162007889384595</v>
      </c>
      <c r="H5" s="125">
        <v>1336.7784492553074</v>
      </c>
      <c r="I5" s="174">
        <v>1.0092978322520835E-2</v>
      </c>
      <c r="J5" s="175">
        <v>177051467.39551353</v>
      </c>
      <c r="L5" s="137" t="s">
        <v>230</v>
      </c>
      <c r="M5" s="137" t="s">
        <v>231</v>
      </c>
    </row>
    <row r="6" spans="1:15" x14ac:dyDescent="0.2">
      <c r="A6" s="300"/>
      <c r="B6" s="127" t="s">
        <v>241</v>
      </c>
      <c r="C6" s="135">
        <v>-3.8113340062834795</v>
      </c>
      <c r="D6" s="128">
        <v>13.727708252675903</v>
      </c>
      <c r="E6" s="128">
        <v>7.7082880984788424E-2</v>
      </c>
      <c r="F6" s="129">
        <v>1</v>
      </c>
      <c r="G6" s="166">
        <v>0.78129022836753026</v>
      </c>
      <c r="H6" s="128">
        <v>2.2118652845528795E-2</v>
      </c>
      <c r="I6" s="176">
        <v>4.5678540901844737E-14</v>
      </c>
      <c r="J6" s="177">
        <v>10710385972.097893</v>
      </c>
      <c r="K6" s="123"/>
      <c r="L6" s="138" t="s">
        <v>97</v>
      </c>
      <c r="M6" s="139">
        <v>0</v>
      </c>
    </row>
    <row r="7" spans="1:15" ht="13.5" thickBot="1" x14ac:dyDescent="0.25">
      <c r="A7" s="300"/>
      <c r="B7" s="127" t="s">
        <v>242</v>
      </c>
      <c r="C7" s="135">
        <v>3.4287528637925297</v>
      </c>
      <c r="D7" s="128">
        <v>1.2152493676797829</v>
      </c>
      <c r="E7" s="128">
        <v>7.9605222241468567</v>
      </c>
      <c r="F7" s="129">
        <v>1</v>
      </c>
      <c r="G7" s="166">
        <v>4.7808618088281719E-3</v>
      </c>
      <c r="H7" s="128">
        <v>30.83815937253323</v>
      </c>
      <c r="I7" s="176">
        <v>2.8488285392038484</v>
      </c>
      <c r="J7" s="177">
        <v>333.81864173248169</v>
      </c>
      <c r="K7" s="123"/>
      <c r="L7" s="140" t="s">
        <v>98</v>
      </c>
      <c r="M7" s="141">
        <v>1</v>
      </c>
    </row>
    <row r="8" spans="1:15" x14ac:dyDescent="0.2">
      <c r="A8" s="300"/>
      <c r="B8" s="127" t="s">
        <v>243</v>
      </c>
      <c r="C8" s="135">
        <v>-2.9280679581639495</v>
      </c>
      <c r="D8" s="128">
        <v>3.0802987784264562</v>
      </c>
      <c r="E8" s="128">
        <v>0.90360082140167397</v>
      </c>
      <c r="F8" s="129">
        <v>1</v>
      </c>
      <c r="G8" s="166">
        <v>0.34181802999215172</v>
      </c>
      <c r="H8" s="128">
        <v>5.350030318087718E-2</v>
      </c>
      <c r="I8" s="176">
        <v>1.2776184340548448E-4</v>
      </c>
      <c r="J8" s="177">
        <v>22.403265044960268</v>
      </c>
      <c r="K8" s="123"/>
    </row>
    <row r="9" spans="1:15" ht="13.5" thickBot="1" x14ac:dyDescent="0.25">
      <c r="A9" s="288"/>
      <c r="B9" s="130" t="s">
        <v>124</v>
      </c>
      <c r="C9" s="131">
        <v>-5.371110777377698</v>
      </c>
      <c r="D9" s="132">
        <v>2.3929535268074065</v>
      </c>
      <c r="E9" s="132">
        <v>5.0380177194293507</v>
      </c>
      <c r="F9" s="133">
        <v>1</v>
      </c>
      <c r="G9" s="167">
        <v>2.4796849327484001E-2</v>
      </c>
      <c r="H9" s="132">
        <v>4.6489644766431826E-3</v>
      </c>
      <c r="I9" s="178"/>
      <c r="J9" s="179"/>
      <c r="K9" s="123"/>
      <c r="O9" s="54" t="s">
        <v>240</v>
      </c>
    </row>
    <row r="10" spans="1:15" x14ac:dyDescent="0.2">
      <c r="B10" s="1" t="s">
        <v>245</v>
      </c>
      <c r="K10" s="123"/>
      <c r="O10" s="54" t="s">
        <v>241</v>
      </c>
    </row>
    <row r="11" spans="1:15" ht="13.5" thickBot="1" x14ac:dyDescent="0.25">
      <c r="A11" s="301" t="s">
        <v>117</v>
      </c>
      <c r="B11" s="303"/>
      <c r="C11" s="303"/>
      <c r="D11" s="303"/>
      <c r="E11" s="303"/>
      <c r="F11" s="303"/>
      <c r="G11" s="303"/>
      <c r="H11" s="303"/>
      <c r="I11" s="303"/>
      <c r="J11" s="303"/>
      <c r="K11" s="136"/>
      <c r="O11" s="54" t="s">
        <v>242</v>
      </c>
    </row>
    <row r="12" spans="1:15" ht="13.5" thickBot="1" x14ac:dyDescent="0.25">
      <c r="A12" s="304" t="s">
        <v>164</v>
      </c>
      <c r="B12" s="305"/>
      <c r="C12" s="307" t="s">
        <v>118</v>
      </c>
      <c r="D12" s="282" t="s">
        <v>119</v>
      </c>
      <c r="E12" s="282" t="s">
        <v>120</v>
      </c>
      <c r="F12" s="282" t="s">
        <v>121</v>
      </c>
      <c r="G12" s="282" t="s">
        <v>122</v>
      </c>
      <c r="H12" s="282" t="s">
        <v>123</v>
      </c>
      <c r="I12" s="294" t="s">
        <v>224</v>
      </c>
      <c r="J12" s="295"/>
      <c r="K12" s="136"/>
      <c r="L12" s="162" t="s">
        <v>237</v>
      </c>
      <c r="O12" s="54" t="s">
        <v>243</v>
      </c>
    </row>
    <row r="13" spans="1:15" ht="13.5" thickBot="1" x14ac:dyDescent="0.25">
      <c r="A13" s="298"/>
      <c r="B13" s="306"/>
      <c r="C13" s="308"/>
      <c r="D13" s="283"/>
      <c r="E13" s="283"/>
      <c r="F13" s="283"/>
      <c r="G13" s="283"/>
      <c r="H13" s="283"/>
      <c r="I13" s="180" t="s">
        <v>225</v>
      </c>
      <c r="J13" s="181" t="s">
        <v>226</v>
      </c>
      <c r="K13" s="136"/>
      <c r="L13" s="163" t="s">
        <v>238</v>
      </c>
    </row>
    <row r="14" spans="1:15" ht="13.5" thickBot="1" x14ac:dyDescent="0.25">
      <c r="A14" s="296" t="s">
        <v>227</v>
      </c>
      <c r="B14" s="143" t="s">
        <v>240</v>
      </c>
      <c r="C14" s="155">
        <v>-7.1980178560077093</v>
      </c>
      <c r="D14" s="144">
        <v>6.0174234126433346</v>
      </c>
      <c r="E14" s="144">
        <v>1.4308848861192778</v>
      </c>
      <c r="F14" s="145">
        <v>1</v>
      </c>
      <c r="G14" s="168">
        <v>0.23162007889384484</v>
      </c>
      <c r="H14" s="144">
        <v>7.4806711654953851E-4</v>
      </c>
      <c r="I14" s="182">
        <v>5.6480751880247627E-9</v>
      </c>
      <c r="J14" s="183">
        <v>99.078782104252412</v>
      </c>
      <c r="K14" s="136"/>
      <c r="L14" s="164" t="s">
        <v>239</v>
      </c>
    </row>
    <row r="15" spans="1:15" x14ac:dyDescent="0.2">
      <c r="A15" s="297"/>
      <c r="B15" s="146" t="s">
        <v>241</v>
      </c>
      <c r="C15" s="156">
        <v>3.8113340062835204</v>
      </c>
      <c r="D15" s="147">
        <v>13.727708252675905</v>
      </c>
      <c r="E15" s="147">
        <v>7.7082880984790061E-2</v>
      </c>
      <c r="F15" s="148">
        <v>1</v>
      </c>
      <c r="G15" s="169">
        <v>0.78129022836752793</v>
      </c>
      <c r="H15" s="147">
        <v>45.210710027585939</v>
      </c>
      <c r="I15" s="184">
        <v>9.3367316789999941E-11</v>
      </c>
      <c r="J15" s="185">
        <v>21892117836006.832</v>
      </c>
      <c r="K15" s="189">
        <f>J15</f>
        <v>21892117836006.832</v>
      </c>
    </row>
    <row r="16" spans="1:15" x14ac:dyDescent="0.2">
      <c r="A16" s="297"/>
      <c r="B16" s="146" t="s">
        <v>242</v>
      </c>
      <c r="C16" s="156">
        <v>-3.4287528637925351</v>
      </c>
      <c r="D16" s="147">
        <v>1.2152493676797782</v>
      </c>
      <c r="E16" s="147">
        <v>7.9605222241469447</v>
      </c>
      <c r="F16" s="148">
        <v>1</v>
      </c>
      <c r="G16" s="169">
        <v>4.7808618088279464E-3</v>
      </c>
      <c r="H16" s="147">
        <v>3.242735689636099E-2</v>
      </c>
      <c r="I16" s="184">
        <v>2.9956385743172237E-3</v>
      </c>
      <c r="J16" s="185">
        <v>0.35102147645553</v>
      </c>
      <c r="K16" s="136"/>
    </row>
    <row r="17" spans="1:15" x14ac:dyDescent="0.2">
      <c r="A17" s="297"/>
      <c r="B17" s="146" t="s">
        <v>243</v>
      </c>
      <c r="C17" s="156">
        <v>2.9280679581639459</v>
      </c>
      <c r="D17" s="147">
        <v>3.0802987784264557</v>
      </c>
      <c r="E17" s="147">
        <v>0.90360082140167186</v>
      </c>
      <c r="F17" s="148">
        <v>1</v>
      </c>
      <c r="G17" s="169">
        <v>0.34181802999215227</v>
      </c>
      <c r="H17" s="147">
        <v>18.691482861679003</v>
      </c>
      <c r="I17" s="184">
        <v>4.4636350906581475E-2</v>
      </c>
      <c r="J17" s="185">
        <v>7827.0630208914872</v>
      </c>
      <c r="K17" s="136"/>
    </row>
    <row r="18" spans="1:15" ht="13.5" thickBot="1" x14ac:dyDescent="0.25">
      <c r="A18" s="298"/>
      <c r="B18" s="149" t="s">
        <v>124</v>
      </c>
      <c r="C18" s="150">
        <v>5.3711107773777105</v>
      </c>
      <c r="D18" s="151">
        <v>2.3929535268074007</v>
      </c>
      <c r="E18" s="151">
        <v>5.0380177194293978</v>
      </c>
      <c r="F18" s="152">
        <v>1</v>
      </c>
      <c r="G18" s="170">
        <v>2.4796849327483342E-2</v>
      </c>
      <c r="H18" s="151">
        <v>215.10166511792093</v>
      </c>
      <c r="I18" s="153"/>
      <c r="J18" s="154"/>
      <c r="K18" s="136"/>
    </row>
    <row r="19" spans="1:15" x14ac:dyDescent="0.2">
      <c r="A19" s="136"/>
      <c r="B19" s="136"/>
      <c r="C19" s="136"/>
      <c r="D19" s="136"/>
      <c r="E19" s="136"/>
      <c r="F19" s="136"/>
      <c r="G19" s="171"/>
      <c r="H19" s="136"/>
      <c r="I19" s="136"/>
      <c r="J19" s="136"/>
      <c r="K19" s="136"/>
    </row>
    <row r="20" spans="1:15" x14ac:dyDescent="0.2">
      <c r="A20" s="157" t="s">
        <v>223</v>
      </c>
      <c r="B20" s="157"/>
      <c r="C20" s="157"/>
      <c r="D20" s="157"/>
      <c r="E20" s="157"/>
      <c r="F20" s="157"/>
      <c r="G20" s="158"/>
      <c r="I20" s="157"/>
      <c r="J20" s="157"/>
      <c r="K20" s="157"/>
    </row>
    <row r="21" spans="1:15" x14ac:dyDescent="0.2">
      <c r="A21" s="157" t="s">
        <v>218</v>
      </c>
      <c r="B21" s="157"/>
      <c r="C21" s="157"/>
      <c r="D21" s="157"/>
      <c r="E21" s="157"/>
      <c r="F21" s="157"/>
      <c r="G21" s="158"/>
      <c r="H21" s="157" t="s">
        <v>232</v>
      </c>
      <c r="I21" s="157"/>
      <c r="J21" s="157"/>
      <c r="K21" s="157"/>
    </row>
    <row r="22" spans="1:15" x14ac:dyDescent="0.2">
      <c r="A22" s="157"/>
      <c r="B22" s="157"/>
      <c r="C22" s="157"/>
      <c r="D22" s="157"/>
      <c r="E22" s="157"/>
      <c r="F22" s="157"/>
      <c r="G22" s="158"/>
      <c r="H22" s="157" t="s">
        <v>233</v>
      </c>
      <c r="I22" s="157"/>
      <c r="J22" s="157"/>
      <c r="K22" s="157"/>
    </row>
    <row r="23" spans="1:15" x14ac:dyDescent="0.2">
      <c r="A23" s="157" t="s">
        <v>219</v>
      </c>
      <c r="B23" s="157" t="s">
        <v>164</v>
      </c>
      <c r="C23" s="157" t="s">
        <v>220</v>
      </c>
      <c r="D23" s="157" t="s">
        <v>221</v>
      </c>
      <c r="E23" s="157" t="s">
        <v>207</v>
      </c>
      <c r="F23" s="157" t="s">
        <v>208</v>
      </c>
      <c r="G23" s="158"/>
      <c r="H23" s="157"/>
      <c r="I23" s="157"/>
      <c r="J23" s="157"/>
      <c r="K23" s="157"/>
    </row>
    <row r="24" spans="1:15" x14ac:dyDescent="0.2">
      <c r="A24" s="157" t="s">
        <v>40</v>
      </c>
      <c r="B24" s="157"/>
      <c r="C24" s="157">
        <v>5.3711107800000004</v>
      </c>
      <c r="D24" s="157">
        <v>2.3929535</v>
      </c>
      <c r="E24" s="157">
        <v>5.04</v>
      </c>
      <c r="F24" s="157">
        <v>2.4799999999999999E-2</v>
      </c>
      <c r="G24" s="158" t="s">
        <v>219</v>
      </c>
      <c r="H24" s="157" t="s">
        <v>44</v>
      </c>
      <c r="I24" s="186" t="s">
        <v>234</v>
      </c>
      <c r="J24" s="187" t="s">
        <v>235</v>
      </c>
      <c r="K24" s="186" t="s">
        <v>236</v>
      </c>
    </row>
    <row r="25" spans="1:15" x14ac:dyDescent="0.2">
      <c r="A25" s="158" t="s">
        <v>41</v>
      </c>
      <c r="B25" s="159" t="s">
        <v>240</v>
      </c>
      <c r="C25" s="160">
        <v>-7.1980179</v>
      </c>
      <c r="D25" s="157">
        <v>6.0174234000000002</v>
      </c>
      <c r="E25" s="157">
        <v>1.43</v>
      </c>
      <c r="F25" s="161">
        <v>0.2316</v>
      </c>
      <c r="G25" s="158" t="s">
        <v>240</v>
      </c>
      <c r="H25" s="157">
        <v>7.4799999999999997E-4</v>
      </c>
      <c r="I25" s="188">
        <v>5.6480000000000003E-9</v>
      </c>
      <c r="J25" s="187">
        <v>99.078779999999995</v>
      </c>
      <c r="K25" s="186">
        <v>1336.7783999999999</v>
      </c>
      <c r="L25" s="142"/>
    </row>
    <row r="26" spans="1:15" x14ac:dyDescent="0.2">
      <c r="A26" s="158" t="s">
        <v>42</v>
      </c>
      <c r="B26" s="159" t="s">
        <v>241</v>
      </c>
      <c r="C26" s="160">
        <v>3.8113340099999999</v>
      </c>
      <c r="D26" s="157">
        <v>13.727708</v>
      </c>
      <c r="E26" s="157">
        <v>0.08</v>
      </c>
      <c r="F26" s="161">
        <v>0.78129999999999999</v>
      </c>
      <c r="G26" s="158" t="s">
        <v>241</v>
      </c>
      <c r="H26" s="157">
        <v>45.210709999999999</v>
      </c>
      <c r="I26" s="188">
        <v>9.3399999999999995E-11</v>
      </c>
      <c r="J26" s="188">
        <v>21900000000000</v>
      </c>
      <c r="K26" s="186">
        <v>2.2118700000000002E-2</v>
      </c>
      <c r="L26" s="142"/>
      <c r="N26" s="142"/>
    </row>
    <row r="27" spans="1:15" x14ac:dyDescent="0.2">
      <c r="A27" s="158" t="s">
        <v>99</v>
      </c>
      <c r="B27" s="159" t="s">
        <v>242</v>
      </c>
      <c r="C27" s="160">
        <v>-3.4287529000000001</v>
      </c>
      <c r="D27" s="157">
        <v>1.2152494</v>
      </c>
      <c r="E27" s="157">
        <v>7.96</v>
      </c>
      <c r="F27" s="161">
        <v>4.7999999999999996E-3</v>
      </c>
      <c r="G27" s="158" t="s">
        <v>242</v>
      </c>
      <c r="H27" s="157">
        <v>3.2426999999999997E-2</v>
      </c>
      <c r="I27" s="187">
        <v>2.996E-3</v>
      </c>
      <c r="J27" s="187">
        <v>0.35102100000000003</v>
      </c>
      <c r="K27" s="186">
        <v>30.838159000000001</v>
      </c>
      <c r="L27" s="142"/>
      <c r="N27" s="142"/>
      <c r="O27" s="142"/>
    </row>
    <row r="28" spans="1:15" x14ac:dyDescent="0.2">
      <c r="A28" s="158" t="s">
        <v>100</v>
      </c>
      <c r="B28" s="159" t="s">
        <v>243</v>
      </c>
      <c r="C28" s="160">
        <v>2.9280679599999999</v>
      </c>
      <c r="D28" s="157">
        <v>3.0802988</v>
      </c>
      <c r="E28" s="157">
        <v>0.9</v>
      </c>
      <c r="F28" s="161">
        <v>0.34179999999999999</v>
      </c>
      <c r="G28" s="158" t="s">
        <v>243</v>
      </c>
      <c r="H28" s="157">
        <v>18.691479999999999</v>
      </c>
      <c r="I28" s="187">
        <v>4.4636000000000002E-2</v>
      </c>
      <c r="J28" s="187">
        <v>7827.0630000000001</v>
      </c>
      <c r="K28" s="186">
        <v>5.3500300000000001E-2</v>
      </c>
      <c r="L28" s="142"/>
    </row>
    <row r="29" spans="1:15" x14ac:dyDescent="0.2">
      <c r="A29" s="157"/>
      <c r="B29" s="157"/>
      <c r="C29" s="157"/>
      <c r="D29" s="157"/>
      <c r="E29" s="157"/>
      <c r="F29" s="157"/>
      <c r="G29" s="158"/>
      <c r="H29" s="157"/>
      <c r="I29" s="157"/>
      <c r="J29" s="157"/>
      <c r="K29" s="157"/>
    </row>
    <row r="30" spans="1:15" x14ac:dyDescent="0.2">
      <c r="A30" s="157"/>
      <c r="B30" s="157"/>
      <c r="C30" s="157"/>
      <c r="D30" s="157"/>
      <c r="E30" s="157"/>
      <c r="F30" s="157"/>
      <c r="G30" s="158"/>
      <c r="H30" s="157"/>
      <c r="I30" s="157"/>
      <c r="J30" s="157"/>
      <c r="K30" s="157"/>
    </row>
    <row r="31" spans="1:15" x14ac:dyDescent="0.2">
      <c r="A31" s="157" t="s">
        <v>222</v>
      </c>
      <c r="B31" s="157"/>
      <c r="C31" s="157"/>
      <c r="D31" s="157"/>
      <c r="E31" s="157"/>
      <c r="F31" s="157"/>
      <c r="G31" s="158"/>
      <c r="H31" s="157"/>
      <c r="I31" s="157"/>
      <c r="J31" s="157"/>
      <c r="K31" s="157"/>
    </row>
    <row r="32" spans="1:15" x14ac:dyDescent="0.2">
      <c r="A32" s="157"/>
      <c r="B32" s="157"/>
      <c r="C32" s="157"/>
      <c r="D32" s="157"/>
      <c r="E32" s="157"/>
      <c r="F32" s="157"/>
      <c r="G32" s="158"/>
      <c r="H32" s="157"/>
      <c r="I32" s="157"/>
      <c r="J32" s="157"/>
      <c r="K32" s="157"/>
    </row>
  </sheetData>
  <mergeCells count="21">
    <mergeCell ref="E12:E13"/>
    <mergeCell ref="H3:H4"/>
    <mergeCell ref="H12:H13"/>
    <mergeCell ref="I12:J12"/>
    <mergeCell ref="A14:A18"/>
    <mergeCell ref="A5:A9"/>
    <mergeCell ref="L3:M4"/>
    <mergeCell ref="A11:J11"/>
    <mergeCell ref="A12:B13"/>
    <mergeCell ref="C12:C13"/>
    <mergeCell ref="D12:D13"/>
    <mergeCell ref="I3:J3"/>
    <mergeCell ref="F12:F13"/>
    <mergeCell ref="G12:G13"/>
    <mergeCell ref="A2:J2"/>
    <mergeCell ref="A3:B4"/>
    <mergeCell ref="C3:C4"/>
    <mergeCell ref="D3:D4"/>
    <mergeCell ref="E3:E4"/>
    <mergeCell ref="F3:F4"/>
    <mergeCell ref="G3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7" workbookViewId="0">
      <selection activeCell="Q14" sqref="Q14"/>
    </sheetView>
  </sheetViews>
  <sheetFormatPr defaultRowHeight="12.75" x14ac:dyDescent="0.2"/>
  <cols>
    <col min="1" max="1" width="11.85546875" customWidth="1"/>
    <col min="2" max="2" width="15.85546875" customWidth="1"/>
    <col min="4" max="4" width="12.85546875" customWidth="1"/>
    <col min="5" max="5" width="10.85546875" customWidth="1"/>
  </cols>
  <sheetData>
    <row r="2" spans="1:5" x14ac:dyDescent="0.2">
      <c r="A2" s="190" t="s">
        <v>246</v>
      </c>
      <c r="B2" s="190"/>
      <c r="C2" s="190"/>
      <c r="D2" s="190"/>
      <c r="E2" s="190"/>
    </row>
    <row r="3" spans="1:5" x14ac:dyDescent="0.2">
      <c r="A3" s="190" t="s">
        <v>151</v>
      </c>
      <c r="B3" s="190" t="s">
        <v>205</v>
      </c>
      <c r="C3" s="192" t="s">
        <v>206</v>
      </c>
      <c r="D3" s="190" t="s">
        <v>207</v>
      </c>
      <c r="E3" s="190" t="s">
        <v>208</v>
      </c>
    </row>
    <row r="4" spans="1:5" x14ac:dyDescent="0.2">
      <c r="A4" s="190" t="s">
        <v>209</v>
      </c>
      <c r="B4" s="191">
        <v>17.981280999999999</v>
      </c>
      <c r="C4" s="192">
        <v>4</v>
      </c>
      <c r="D4" s="190">
        <v>35.962560000000003</v>
      </c>
      <c r="E4" s="190" t="s">
        <v>210</v>
      </c>
    </row>
    <row r="5" spans="1:5" x14ac:dyDescent="0.2">
      <c r="A5" s="190" t="s">
        <v>211</v>
      </c>
      <c r="B5" s="191">
        <v>13.729355999999999</v>
      </c>
      <c r="C5" s="190"/>
      <c r="D5" s="190"/>
      <c r="E5" s="190"/>
    </row>
    <row r="6" spans="1:5" x14ac:dyDescent="0.2">
      <c r="A6" s="190" t="s">
        <v>212</v>
      </c>
      <c r="B6" s="191">
        <v>31.710636999999998</v>
      </c>
      <c r="C6" s="190"/>
      <c r="D6" s="190"/>
      <c r="E6" s="190"/>
    </row>
    <row r="8" spans="1:5" x14ac:dyDescent="0.2">
      <c r="A8" s="1" t="s">
        <v>247</v>
      </c>
    </row>
    <row r="9" spans="1:5" ht="13.5" thickBot="1" x14ac:dyDescent="0.25">
      <c r="A9" s="309" t="s">
        <v>147</v>
      </c>
      <c r="B9" s="310"/>
      <c r="C9" s="310"/>
      <c r="D9" s="310"/>
      <c r="E9" s="310"/>
    </row>
    <row r="10" spans="1:5" ht="24.75" thickBot="1" x14ac:dyDescent="0.25">
      <c r="A10" s="311" t="s">
        <v>164</v>
      </c>
      <c r="B10" s="312"/>
      <c r="C10" s="193" t="s">
        <v>148</v>
      </c>
      <c r="D10" s="194" t="s">
        <v>121</v>
      </c>
      <c r="E10" s="195" t="s">
        <v>122</v>
      </c>
    </row>
    <row r="11" spans="1:5" ht="13.5" thickBot="1" x14ac:dyDescent="0.25">
      <c r="A11" s="313" t="s">
        <v>115</v>
      </c>
      <c r="B11" s="196" t="s">
        <v>149</v>
      </c>
      <c r="C11" s="197">
        <v>35.962561994499893</v>
      </c>
      <c r="D11" s="198">
        <v>4</v>
      </c>
      <c r="E11" s="199">
        <v>2.9454686440973742E-7</v>
      </c>
    </row>
    <row r="12" spans="1:5" x14ac:dyDescent="0.2">
      <c r="A12" s="314"/>
      <c r="B12" s="200" t="s">
        <v>150</v>
      </c>
      <c r="C12" s="201">
        <v>35.962561994499822</v>
      </c>
      <c r="D12" s="202">
        <v>4</v>
      </c>
      <c r="E12" s="203">
        <v>2.9454686440974791E-7</v>
      </c>
    </row>
    <row r="13" spans="1:5" ht="13.5" thickBot="1" x14ac:dyDescent="0.25">
      <c r="A13" s="315"/>
      <c r="B13" s="204" t="s">
        <v>151</v>
      </c>
      <c r="C13" s="205">
        <v>35.962561994499822</v>
      </c>
      <c r="D13" s="206">
        <v>4</v>
      </c>
      <c r="E13" s="207">
        <v>2.9454686440974791E-7</v>
      </c>
    </row>
    <row r="19" spans="1:5" x14ac:dyDescent="0.2">
      <c r="A19" t="s">
        <v>204</v>
      </c>
    </row>
    <row r="21" spans="1:5" x14ac:dyDescent="0.2">
      <c r="A21" t="s">
        <v>151</v>
      </c>
      <c r="B21" t="s">
        <v>205</v>
      </c>
      <c r="C21" t="s">
        <v>206</v>
      </c>
      <c r="D21" t="s">
        <v>207</v>
      </c>
      <c r="E21" t="s">
        <v>208</v>
      </c>
    </row>
    <row r="22" spans="1:5" x14ac:dyDescent="0.2">
      <c r="A22" t="s">
        <v>209</v>
      </c>
      <c r="B22">
        <v>17.981280999999999</v>
      </c>
      <c r="C22">
        <v>4</v>
      </c>
      <c r="D22">
        <v>35.962560000000003</v>
      </c>
      <c r="E22" t="s">
        <v>210</v>
      </c>
    </row>
    <row r="23" spans="1:5" x14ac:dyDescent="0.2">
      <c r="A23" t="s">
        <v>211</v>
      </c>
      <c r="B23">
        <v>13.729355999999999</v>
      </c>
    </row>
    <row r="24" spans="1:5" x14ac:dyDescent="0.2">
      <c r="A24" t="s">
        <v>212</v>
      </c>
      <c r="B24">
        <v>31.710636999999998</v>
      </c>
    </row>
    <row r="30" spans="1:5" x14ac:dyDescent="0.2">
      <c r="A30" t="s">
        <v>274</v>
      </c>
      <c r="B30">
        <v>0.56699999999999995</v>
      </c>
    </row>
    <row r="31" spans="1:5" x14ac:dyDescent="0.2">
      <c r="A31" t="s">
        <v>275</v>
      </c>
      <c r="B31">
        <v>38.9587</v>
      </c>
    </row>
    <row r="32" spans="1:5" x14ac:dyDescent="0.2">
      <c r="A32" t="s">
        <v>276</v>
      </c>
      <c r="B32">
        <v>46.601900000000001</v>
      </c>
    </row>
    <row r="33" spans="1:5" x14ac:dyDescent="0.2">
      <c r="A33" t="s">
        <v>277</v>
      </c>
      <c r="B33">
        <v>46</v>
      </c>
    </row>
    <row r="38" spans="1:5" x14ac:dyDescent="0.2">
      <c r="A38" t="s">
        <v>214</v>
      </c>
    </row>
    <row r="40" spans="1:5" x14ac:dyDescent="0.2">
      <c r="A40" t="s">
        <v>215</v>
      </c>
      <c r="B40" t="s">
        <v>206</v>
      </c>
      <c r="C40" t="s">
        <v>205</v>
      </c>
      <c r="D40" t="s">
        <v>207</v>
      </c>
    </row>
    <row r="41" spans="1:5" x14ac:dyDescent="0.2">
      <c r="A41" t="s">
        <v>214</v>
      </c>
      <c r="B41">
        <v>41</v>
      </c>
      <c r="C41">
        <v>13.729355999999999</v>
      </c>
      <c r="D41">
        <v>27.45871</v>
      </c>
    </row>
    <row r="42" spans="1:5" x14ac:dyDescent="0.2">
      <c r="A42" t="s">
        <v>216</v>
      </c>
      <c r="B42">
        <v>45</v>
      </c>
      <c r="C42">
        <v>0</v>
      </c>
      <c r="E42" t="s">
        <v>208</v>
      </c>
    </row>
    <row r="43" spans="1:5" x14ac:dyDescent="0.2">
      <c r="A43" t="s">
        <v>217</v>
      </c>
      <c r="B43">
        <v>4</v>
      </c>
      <c r="C43">
        <v>13.729355999999999</v>
      </c>
      <c r="D43">
        <v>0.94799999999999995</v>
      </c>
    </row>
  </sheetData>
  <mergeCells count="3">
    <mergeCell ref="A9:E9"/>
    <mergeCell ref="A10:B10"/>
    <mergeCell ref="A11:A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pane ySplit="1" topLeftCell="A2" activePane="bottomLeft" state="frozen"/>
      <selection pane="bottomLeft" activeCell="E37" sqref="E37"/>
    </sheetView>
  </sheetViews>
  <sheetFormatPr defaultRowHeight="12.75" x14ac:dyDescent="0.2"/>
  <cols>
    <col min="7" max="7" width="26.42578125" customWidth="1"/>
    <col min="8" max="8" width="13.85546875" customWidth="1"/>
    <col min="10" max="10" width="11.28515625" customWidth="1"/>
    <col min="11" max="11" width="12" customWidth="1"/>
    <col min="12" max="12" width="26.42578125" customWidth="1"/>
    <col min="13" max="13" width="13.85546875" customWidth="1"/>
    <col min="15" max="15" width="11.28515625" customWidth="1"/>
    <col min="16" max="16" width="12" customWidth="1"/>
    <col min="17" max="17" width="26.42578125" customWidth="1"/>
    <col min="18" max="18" width="13.85546875" customWidth="1"/>
    <col min="20" max="20" width="11.28515625" customWidth="1"/>
    <col min="21" max="21" width="12" customWidth="1"/>
    <col min="22" max="22" width="26.42578125" customWidth="1"/>
    <col min="23" max="23" width="13.85546875" customWidth="1"/>
    <col min="25" max="25" width="11.28515625" customWidth="1"/>
    <col min="26" max="26" width="12" customWidth="1"/>
  </cols>
  <sheetData>
    <row r="1" spans="1:22" x14ac:dyDescent="0.2">
      <c r="A1" s="224" t="s">
        <v>256</v>
      </c>
      <c r="B1" s="91"/>
      <c r="C1" s="91"/>
      <c r="D1" s="91"/>
      <c r="E1" s="91"/>
      <c r="F1" s="98"/>
      <c r="G1" s="1" t="s">
        <v>252</v>
      </c>
      <c r="H1" s="1"/>
      <c r="I1" s="1"/>
      <c r="J1" s="1"/>
      <c r="K1" s="253"/>
      <c r="L1" s="1" t="s">
        <v>253</v>
      </c>
      <c r="M1" s="1"/>
      <c r="N1" s="1"/>
      <c r="O1" s="1"/>
      <c r="P1" s="253"/>
      <c r="Q1" s="1" t="s">
        <v>254</v>
      </c>
      <c r="R1" s="1"/>
      <c r="S1" s="1"/>
      <c r="T1" s="1"/>
      <c r="U1" s="253"/>
      <c r="V1" s="1" t="s">
        <v>255</v>
      </c>
    </row>
    <row r="2" spans="1:22" ht="13.5" thickBot="1" x14ac:dyDescent="0.25">
      <c r="A2" s="316" t="s">
        <v>125</v>
      </c>
      <c r="B2" s="317"/>
      <c r="C2" s="317"/>
      <c r="D2" s="317"/>
      <c r="E2" s="317"/>
      <c r="F2" s="318"/>
      <c r="K2" s="98"/>
      <c r="P2" s="98"/>
      <c r="U2" s="98"/>
    </row>
    <row r="3" spans="1:22" ht="13.5" thickBot="1" x14ac:dyDescent="0.25">
      <c r="A3" s="319" t="s">
        <v>164</v>
      </c>
      <c r="B3" s="320"/>
      <c r="C3" s="321"/>
      <c r="D3" s="209" t="s">
        <v>126</v>
      </c>
      <c r="E3" s="210" t="s">
        <v>121</v>
      </c>
      <c r="F3" s="225" t="s">
        <v>122</v>
      </c>
      <c r="K3" s="98"/>
      <c r="P3" s="98"/>
      <c r="U3" s="98"/>
    </row>
    <row r="4" spans="1:22" ht="13.5" thickBot="1" x14ac:dyDescent="0.25">
      <c r="A4" s="322" t="s">
        <v>114</v>
      </c>
      <c r="B4" s="325" t="s">
        <v>127</v>
      </c>
      <c r="C4" s="212" t="s">
        <v>248</v>
      </c>
      <c r="D4" s="213">
        <v>15.785878489496465</v>
      </c>
      <c r="E4" s="214">
        <v>1</v>
      </c>
      <c r="F4" s="226">
        <v>7.0929941616876388E-5</v>
      </c>
      <c r="K4" s="98"/>
      <c r="P4" s="98"/>
      <c r="U4" s="98"/>
    </row>
    <row r="5" spans="1:22" x14ac:dyDescent="0.2">
      <c r="A5" s="323"/>
      <c r="B5" s="317"/>
      <c r="C5" s="216" t="s">
        <v>249</v>
      </c>
      <c r="D5" s="217">
        <v>14.308907220894946</v>
      </c>
      <c r="E5" s="218">
        <v>1</v>
      </c>
      <c r="F5" s="227">
        <v>1.5512910469906685E-4</v>
      </c>
      <c r="K5" s="98"/>
      <c r="P5" s="98"/>
      <c r="U5" s="98"/>
    </row>
    <row r="6" spans="1:22" x14ac:dyDescent="0.2">
      <c r="A6" s="323"/>
      <c r="B6" s="317"/>
      <c r="C6" s="216" t="s">
        <v>250</v>
      </c>
      <c r="D6" s="217">
        <v>17.329987071200247</v>
      </c>
      <c r="E6" s="218">
        <v>1</v>
      </c>
      <c r="F6" s="227">
        <v>3.1418956323795235E-5</v>
      </c>
      <c r="K6" s="98"/>
      <c r="P6" s="98"/>
      <c r="U6" s="98"/>
    </row>
    <row r="7" spans="1:22" x14ac:dyDescent="0.2">
      <c r="A7" s="323"/>
      <c r="B7" s="317"/>
      <c r="C7" s="216" t="s">
        <v>251</v>
      </c>
      <c r="D7" s="217">
        <v>4.7127620221325994E-2</v>
      </c>
      <c r="E7" s="218">
        <v>1</v>
      </c>
      <c r="F7" s="227">
        <v>0.82813901087940478</v>
      </c>
      <c r="K7" s="98"/>
      <c r="P7" s="98"/>
      <c r="U7" s="98"/>
    </row>
    <row r="8" spans="1:22" ht="13.5" thickBot="1" x14ac:dyDescent="0.25">
      <c r="A8" s="324"/>
      <c r="B8" s="326" t="s">
        <v>128</v>
      </c>
      <c r="C8" s="327"/>
      <c r="D8" s="221">
        <v>22.302504234413085</v>
      </c>
      <c r="E8" s="222">
        <v>4</v>
      </c>
      <c r="F8" s="228">
        <v>1.7445915755973652E-4</v>
      </c>
      <c r="K8" s="98"/>
      <c r="P8" s="98"/>
      <c r="U8" s="98"/>
    </row>
    <row r="9" spans="1:22" x14ac:dyDescent="0.2">
      <c r="A9" s="91"/>
      <c r="B9" s="91"/>
      <c r="C9" s="91"/>
      <c r="D9" s="91"/>
      <c r="E9" s="91"/>
      <c r="F9" s="98"/>
      <c r="K9" s="98"/>
      <c r="P9" s="98"/>
      <c r="U9" s="98"/>
    </row>
    <row r="10" spans="1:22" x14ac:dyDescent="0.2">
      <c r="A10" s="91"/>
      <c r="B10" s="91"/>
      <c r="C10" s="91"/>
      <c r="D10" s="91"/>
      <c r="E10" s="91"/>
      <c r="F10" s="98"/>
      <c r="K10" s="98"/>
      <c r="P10" s="98"/>
      <c r="U10" s="98"/>
    </row>
    <row r="11" spans="1:22" x14ac:dyDescent="0.2">
      <c r="A11" s="91"/>
      <c r="B11" s="91"/>
      <c r="C11" s="91"/>
      <c r="D11" s="91"/>
      <c r="E11" s="91"/>
      <c r="F11" s="98"/>
      <c r="K11" s="98"/>
      <c r="P11" s="98"/>
      <c r="U11" s="98"/>
    </row>
    <row r="12" spans="1:22" x14ac:dyDescent="0.2">
      <c r="A12" s="91"/>
      <c r="B12" s="91"/>
      <c r="C12" s="91"/>
      <c r="D12" s="91"/>
      <c r="E12" s="91"/>
      <c r="F12" s="98"/>
      <c r="K12" s="98"/>
      <c r="P12" s="98"/>
      <c r="U12" s="98"/>
    </row>
    <row r="13" spans="1:22" x14ac:dyDescent="0.2">
      <c r="A13" s="91"/>
      <c r="B13" s="91"/>
      <c r="C13" s="91"/>
      <c r="D13" s="91"/>
      <c r="E13" s="91"/>
      <c r="F13" s="98"/>
      <c r="K13" s="98"/>
      <c r="P13" s="98"/>
      <c r="U13" s="98"/>
    </row>
    <row r="14" spans="1:22" x14ac:dyDescent="0.2">
      <c r="A14" s="91"/>
      <c r="B14" s="91"/>
      <c r="C14" s="91"/>
      <c r="D14" s="91"/>
      <c r="E14" s="91"/>
      <c r="F14" s="98"/>
      <c r="K14" s="98"/>
      <c r="P14" s="98"/>
      <c r="U14" s="98"/>
    </row>
    <row r="15" spans="1:22" x14ac:dyDescent="0.2">
      <c r="A15" s="91"/>
      <c r="B15" s="91"/>
      <c r="C15" s="91"/>
      <c r="D15" s="91"/>
      <c r="E15" s="91"/>
      <c r="F15" s="98"/>
      <c r="K15" s="98"/>
      <c r="P15" s="98"/>
      <c r="U15" s="98"/>
    </row>
    <row r="16" spans="1:22" x14ac:dyDescent="0.2">
      <c r="A16" s="91"/>
      <c r="B16" s="91"/>
      <c r="C16" s="91"/>
      <c r="D16" s="91"/>
      <c r="E16" s="91"/>
      <c r="F16" s="98"/>
      <c r="K16" s="98"/>
      <c r="P16" s="98"/>
      <c r="U16" s="98"/>
    </row>
    <row r="17" spans="1:26" x14ac:dyDescent="0.2">
      <c r="A17" s="91"/>
      <c r="B17" s="91"/>
      <c r="C17" s="91"/>
      <c r="D17" s="91"/>
      <c r="E17" s="91"/>
      <c r="F17" s="98"/>
      <c r="K17" s="98"/>
      <c r="P17" s="98"/>
      <c r="U17" s="98"/>
    </row>
    <row r="18" spans="1:26" x14ac:dyDescent="0.2">
      <c r="A18" s="91"/>
      <c r="B18" s="91"/>
      <c r="C18" s="91"/>
      <c r="D18" s="91"/>
      <c r="E18" s="91"/>
      <c r="F18" s="98"/>
      <c r="K18" s="98"/>
      <c r="P18" s="98"/>
      <c r="U18" s="98"/>
    </row>
    <row r="19" spans="1:26" x14ac:dyDescent="0.2">
      <c r="A19" s="91"/>
      <c r="B19" s="91"/>
      <c r="C19" s="91"/>
      <c r="D19" s="91"/>
      <c r="E19" s="91"/>
      <c r="F19" s="98"/>
      <c r="G19" s="190" t="s">
        <v>204</v>
      </c>
      <c r="H19" s="190"/>
      <c r="I19" s="190"/>
      <c r="J19" s="190"/>
      <c r="K19" s="251"/>
      <c r="L19" s="190" t="s">
        <v>204</v>
      </c>
      <c r="M19" s="190"/>
      <c r="N19" s="190"/>
      <c r="O19" s="190"/>
      <c r="P19" s="251"/>
      <c r="Q19" s="190" t="s">
        <v>204</v>
      </c>
      <c r="R19" s="190"/>
      <c r="S19" s="190"/>
      <c r="T19" s="190"/>
      <c r="U19" s="251"/>
      <c r="V19" s="190" t="s">
        <v>204</v>
      </c>
      <c r="W19" s="190"/>
      <c r="X19" s="190"/>
      <c r="Y19" s="190"/>
      <c r="Z19" s="190"/>
    </row>
    <row r="20" spans="1:26" x14ac:dyDescent="0.2">
      <c r="A20" s="91"/>
      <c r="B20" s="91"/>
      <c r="C20" s="91"/>
      <c r="D20" s="91"/>
      <c r="E20" s="91"/>
      <c r="F20" s="98"/>
      <c r="G20" s="190" t="s">
        <v>151</v>
      </c>
      <c r="H20" s="190" t="s">
        <v>205</v>
      </c>
      <c r="I20" s="192" t="s">
        <v>206</v>
      </c>
      <c r="J20" s="190" t="s">
        <v>207</v>
      </c>
      <c r="K20" s="250" t="s">
        <v>208</v>
      </c>
      <c r="L20" s="190" t="s">
        <v>151</v>
      </c>
      <c r="M20" s="190" t="s">
        <v>205</v>
      </c>
      <c r="N20" s="190" t="s">
        <v>206</v>
      </c>
      <c r="O20" s="190" t="s">
        <v>207</v>
      </c>
      <c r="P20" s="251" t="s">
        <v>208</v>
      </c>
      <c r="Q20" s="190" t="s">
        <v>151</v>
      </c>
      <c r="R20" s="190" t="s">
        <v>205</v>
      </c>
      <c r="S20" s="190" t="s">
        <v>206</v>
      </c>
      <c r="T20" s="190" t="s">
        <v>207</v>
      </c>
      <c r="U20" s="251" t="s">
        <v>208</v>
      </c>
      <c r="V20" s="190" t="s">
        <v>151</v>
      </c>
      <c r="W20" s="190" t="s">
        <v>205</v>
      </c>
      <c r="X20" s="190" t="s">
        <v>206</v>
      </c>
      <c r="Y20" s="190" t="s">
        <v>207</v>
      </c>
      <c r="Z20" s="190" t="s">
        <v>208</v>
      </c>
    </row>
    <row r="21" spans="1:26" x14ac:dyDescent="0.2">
      <c r="A21" s="91"/>
      <c r="B21" s="91"/>
      <c r="C21" s="91"/>
      <c r="D21" s="91"/>
      <c r="E21" s="91"/>
      <c r="F21" s="98"/>
      <c r="G21" s="190" t="s">
        <v>209</v>
      </c>
      <c r="H21" s="190">
        <v>9.8535939999999993</v>
      </c>
      <c r="I21" s="192">
        <v>1</v>
      </c>
      <c r="J21" s="190">
        <v>19.707190000000001</v>
      </c>
      <c r="K21" s="250" t="s">
        <v>210</v>
      </c>
      <c r="L21" s="190" t="s">
        <v>209</v>
      </c>
      <c r="M21" s="190">
        <v>9.8631290000000007</v>
      </c>
      <c r="N21" s="190">
        <v>1</v>
      </c>
      <c r="O21" s="190">
        <v>19.72626</v>
      </c>
      <c r="P21" s="251" t="s">
        <v>210</v>
      </c>
      <c r="Q21" s="190" t="s">
        <v>209</v>
      </c>
      <c r="R21" s="190">
        <v>14.03853</v>
      </c>
      <c r="S21" s="190">
        <v>1</v>
      </c>
      <c r="T21" s="190">
        <v>28.077059999999999</v>
      </c>
      <c r="U21" s="251" t="s">
        <v>210</v>
      </c>
      <c r="V21" s="190" t="s">
        <v>209</v>
      </c>
      <c r="W21" s="190">
        <v>2.3560000000000001E-2</v>
      </c>
      <c r="X21" s="190">
        <v>1</v>
      </c>
      <c r="Y21" s="190">
        <v>4.7120000000000002E-2</v>
      </c>
      <c r="Z21" s="190">
        <v>0.82820000000000005</v>
      </c>
    </row>
    <row r="22" spans="1:26" x14ac:dyDescent="0.2">
      <c r="A22" s="91"/>
      <c r="B22" s="91"/>
      <c r="C22" s="91"/>
      <c r="D22" s="91"/>
      <c r="E22" s="91"/>
      <c r="F22" s="98"/>
      <c r="G22" s="190" t="s">
        <v>211</v>
      </c>
      <c r="H22" s="190">
        <v>21.857043999999998</v>
      </c>
      <c r="I22" s="190"/>
      <c r="J22" s="190"/>
      <c r="K22" s="250"/>
      <c r="L22" s="190" t="s">
        <v>211</v>
      </c>
      <c r="M22" s="190">
        <v>21.847508999999999</v>
      </c>
      <c r="N22" s="190"/>
      <c r="O22" s="190"/>
      <c r="P22" s="251"/>
      <c r="Q22" s="190" t="s">
        <v>211</v>
      </c>
      <c r="R22" s="190">
        <v>17.672108000000001</v>
      </c>
      <c r="S22" s="190"/>
      <c r="T22" s="190"/>
      <c r="U22" s="251"/>
      <c r="V22" s="190" t="s">
        <v>211</v>
      </c>
      <c r="W22" s="190">
        <v>31.687076999999999</v>
      </c>
      <c r="X22" s="190"/>
      <c r="Y22" s="190"/>
      <c r="Z22" s="190"/>
    </row>
    <row r="23" spans="1:26" x14ac:dyDescent="0.2">
      <c r="A23" s="91"/>
      <c r="B23" s="91"/>
      <c r="C23" s="91"/>
      <c r="D23" s="91"/>
      <c r="E23" s="91"/>
      <c r="F23" s="98"/>
      <c r="G23" s="190" t="s">
        <v>212</v>
      </c>
      <c r="H23" s="190">
        <v>31.710636999999998</v>
      </c>
      <c r="I23" s="190"/>
      <c r="J23" s="190"/>
      <c r="K23" s="250"/>
      <c r="L23" s="190" t="s">
        <v>212</v>
      </c>
      <c r="M23" s="190">
        <v>31.710636999999998</v>
      </c>
      <c r="N23" s="190"/>
      <c r="O23" s="190"/>
      <c r="P23" s="251"/>
      <c r="Q23" s="190" t="s">
        <v>212</v>
      </c>
      <c r="R23" s="190">
        <v>31.710636999999998</v>
      </c>
      <c r="S23" s="190"/>
      <c r="T23" s="190"/>
      <c r="U23" s="251"/>
      <c r="V23" s="190" t="s">
        <v>212</v>
      </c>
      <c r="W23" s="190">
        <v>31.710636999999998</v>
      </c>
      <c r="X23" s="190"/>
      <c r="Y23" s="190"/>
      <c r="Z23" s="190"/>
    </row>
    <row r="24" spans="1:26" x14ac:dyDescent="0.2">
      <c r="A24" s="91"/>
      <c r="B24" s="91"/>
      <c r="C24" s="91"/>
      <c r="D24" s="91"/>
      <c r="E24" s="91"/>
      <c r="F24" s="98"/>
      <c r="K24" s="99"/>
      <c r="P24" s="98"/>
      <c r="U24" s="98"/>
    </row>
    <row r="25" spans="1:26" ht="13.5" thickBot="1" x14ac:dyDescent="0.25">
      <c r="A25" s="91"/>
      <c r="B25" s="91"/>
      <c r="C25" s="91"/>
      <c r="D25" s="91"/>
      <c r="E25" s="91"/>
      <c r="F25" s="98"/>
      <c r="G25" s="316" t="s">
        <v>147</v>
      </c>
      <c r="H25" s="317"/>
      <c r="I25" s="317"/>
      <c r="J25" s="317"/>
      <c r="K25" s="317"/>
      <c r="L25" s="316" t="s">
        <v>147</v>
      </c>
      <c r="M25" s="317"/>
      <c r="N25" s="317"/>
      <c r="O25" s="317"/>
      <c r="P25" s="317"/>
      <c r="Q25" s="316" t="s">
        <v>147</v>
      </c>
      <c r="R25" s="317"/>
      <c r="S25" s="317"/>
      <c r="T25" s="317"/>
      <c r="U25" s="317"/>
      <c r="V25" s="316" t="s">
        <v>147</v>
      </c>
      <c r="W25" s="317"/>
      <c r="X25" s="317"/>
      <c r="Y25" s="317"/>
      <c r="Z25" s="317"/>
    </row>
    <row r="26" spans="1:26" ht="24.75" thickBot="1" x14ac:dyDescent="0.25">
      <c r="A26" s="91"/>
      <c r="B26" s="91"/>
      <c r="C26" s="91"/>
      <c r="D26" s="91"/>
      <c r="E26" s="91"/>
      <c r="F26" s="98"/>
      <c r="G26" s="319" t="s">
        <v>164</v>
      </c>
      <c r="H26" s="321"/>
      <c r="I26" s="209" t="s">
        <v>148</v>
      </c>
      <c r="J26" s="210" t="s">
        <v>121</v>
      </c>
      <c r="K26" s="211" t="s">
        <v>122</v>
      </c>
      <c r="L26" s="319" t="s">
        <v>164</v>
      </c>
      <c r="M26" s="321"/>
      <c r="N26" s="209" t="s">
        <v>148</v>
      </c>
      <c r="O26" s="210" t="s">
        <v>121</v>
      </c>
      <c r="P26" s="211" t="s">
        <v>122</v>
      </c>
      <c r="Q26" s="319" t="s">
        <v>164</v>
      </c>
      <c r="R26" s="321"/>
      <c r="S26" s="209" t="s">
        <v>148</v>
      </c>
      <c r="T26" s="210" t="s">
        <v>121</v>
      </c>
      <c r="U26" s="211" t="s">
        <v>122</v>
      </c>
      <c r="V26" s="319" t="s">
        <v>164</v>
      </c>
      <c r="W26" s="321"/>
      <c r="X26" s="209" t="s">
        <v>148</v>
      </c>
      <c r="Y26" s="210" t="s">
        <v>121</v>
      </c>
      <c r="Z26" s="211" t="s">
        <v>122</v>
      </c>
    </row>
    <row r="27" spans="1:26" ht="13.5" thickBot="1" x14ac:dyDescent="0.25">
      <c r="A27" s="91"/>
      <c r="B27" s="91"/>
      <c r="C27" s="91"/>
      <c r="D27" s="91"/>
      <c r="E27" s="91"/>
      <c r="F27" s="98"/>
      <c r="G27" s="322" t="s">
        <v>115</v>
      </c>
      <c r="H27" s="212" t="s">
        <v>149</v>
      </c>
      <c r="I27" s="213">
        <v>19.707187013712399</v>
      </c>
      <c r="J27" s="214">
        <v>1</v>
      </c>
      <c r="K27" s="247">
        <v>9.0261266339114797E-6</v>
      </c>
      <c r="L27" s="322" t="s">
        <v>115</v>
      </c>
      <c r="M27" s="212" t="s">
        <v>149</v>
      </c>
      <c r="N27" s="213">
        <v>19.726257001580265</v>
      </c>
      <c r="O27" s="214">
        <v>1</v>
      </c>
      <c r="P27" s="215">
        <v>8.9365049362793125E-6</v>
      </c>
      <c r="Q27" s="322" t="s">
        <v>115</v>
      </c>
      <c r="R27" s="212" t="s">
        <v>149</v>
      </c>
      <c r="S27" s="213">
        <v>28.077059614956518</v>
      </c>
      <c r="T27" s="214">
        <v>1</v>
      </c>
      <c r="U27" s="215">
        <v>1.1657959170671908E-7</v>
      </c>
      <c r="V27" s="322" t="s">
        <v>115</v>
      </c>
      <c r="W27" s="212" t="s">
        <v>149</v>
      </c>
      <c r="X27" s="213">
        <v>4.7119853531285116E-2</v>
      </c>
      <c r="Y27" s="214">
        <v>1</v>
      </c>
      <c r="Z27" s="215">
        <v>0.82815295186212556</v>
      </c>
    </row>
    <row r="28" spans="1:26" x14ac:dyDescent="0.2">
      <c r="A28" s="91"/>
      <c r="B28" s="91"/>
      <c r="C28" s="91"/>
      <c r="D28" s="91"/>
      <c r="E28" s="91"/>
      <c r="F28" s="98"/>
      <c r="G28" s="323"/>
      <c r="H28" s="216" t="s">
        <v>150</v>
      </c>
      <c r="I28" s="217">
        <v>19.707187013712335</v>
      </c>
      <c r="J28" s="218">
        <v>1</v>
      </c>
      <c r="K28" s="248">
        <v>9.0261266339117846E-6</v>
      </c>
      <c r="L28" s="323"/>
      <c r="M28" s="216" t="s">
        <v>150</v>
      </c>
      <c r="N28" s="217">
        <v>19.726257001580201</v>
      </c>
      <c r="O28" s="218">
        <v>1</v>
      </c>
      <c r="P28" s="219">
        <v>8.9365049362795988E-6</v>
      </c>
      <c r="Q28" s="323"/>
      <c r="R28" s="216" t="s">
        <v>150</v>
      </c>
      <c r="S28" s="217">
        <v>28.077059614956454</v>
      </c>
      <c r="T28" s="218">
        <v>1</v>
      </c>
      <c r="U28" s="219">
        <v>1.165795917067228E-7</v>
      </c>
      <c r="V28" s="323"/>
      <c r="W28" s="216" t="s">
        <v>150</v>
      </c>
      <c r="X28" s="217">
        <v>4.7119853531221167E-2</v>
      </c>
      <c r="Y28" s="218">
        <v>1</v>
      </c>
      <c r="Z28" s="219">
        <v>0.82815295186224036</v>
      </c>
    </row>
    <row r="29" spans="1:26" ht="13.5" thickBot="1" x14ac:dyDescent="0.25">
      <c r="A29" s="91"/>
      <c r="B29" s="91"/>
      <c r="C29" s="91"/>
      <c r="D29" s="91"/>
      <c r="E29" s="91"/>
      <c r="F29" s="98"/>
      <c r="G29" s="324"/>
      <c r="H29" s="220" t="s">
        <v>151</v>
      </c>
      <c r="I29" s="221">
        <v>19.707187013712335</v>
      </c>
      <c r="J29" s="222">
        <v>1</v>
      </c>
      <c r="K29" s="249">
        <v>9.0261266339117846E-6</v>
      </c>
      <c r="L29" s="324"/>
      <c r="M29" s="220" t="s">
        <v>151</v>
      </c>
      <c r="N29" s="221">
        <v>19.726257001580201</v>
      </c>
      <c r="O29" s="222">
        <v>1</v>
      </c>
      <c r="P29" s="223">
        <v>8.9365049362795988E-6</v>
      </c>
      <c r="Q29" s="324"/>
      <c r="R29" s="220" t="s">
        <v>151</v>
      </c>
      <c r="S29" s="221">
        <v>28.077059614956454</v>
      </c>
      <c r="T29" s="222">
        <v>1</v>
      </c>
      <c r="U29" s="223">
        <v>1.165795917067228E-7</v>
      </c>
      <c r="V29" s="324"/>
      <c r="W29" s="220" t="s">
        <v>151</v>
      </c>
      <c r="X29" s="221">
        <v>4.7119853531221167E-2</v>
      </c>
      <c r="Y29" s="222">
        <v>1</v>
      </c>
      <c r="Z29" s="223">
        <v>0.82815295186224036</v>
      </c>
    </row>
    <row r="30" spans="1:26" x14ac:dyDescent="0.2">
      <c r="A30" s="91"/>
      <c r="B30" s="91"/>
      <c r="C30" s="91"/>
      <c r="D30" s="91"/>
      <c r="E30" s="91"/>
      <c r="F30" s="98"/>
    </row>
    <row r="31" spans="1:26" x14ac:dyDescent="0.2">
      <c r="G31" s="190" t="s">
        <v>218</v>
      </c>
      <c r="H31" s="190"/>
      <c r="I31" s="190"/>
      <c r="J31" s="190"/>
      <c r="K31" s="250"/>
      <c r="L31" s="190" t="s">
        <v>218</v>
      </c>
      <c r="M31" s="190"/>
      <c r="N31" s="190"/>
      <c r="O31" s="190"/>
      <c r="P31" s="251"/>
      <c r="Q31" s="190" t="s">
        <v>218</v>
      </c>
      <c r="R31" s="190"/>
      <c r="S31" s="190"/>
      <c r="T31" s="190"/>
      <c r="U31" s="190"/>
      <c r="V31" s="190" t="s">
        <v>218</v>
      </c>
      <c r="W31" s="190"/>
      <c r="X31" s="190"/>
      <c r="Y31" s="190"/>
      <c r="Z31" s="190"/>
    </row>
    <row r="32" spans="1:26" x14ac:dyDescent="0.2">
      <c r="G32" s="190" t="s">
        <v>219</v>
      </c>
      <c r="H32" s="190" t="s">
        <v>220</v>
      </c>
      <c r="I32" s="190" t="s">
        <v>221</v>
      </c>
      <c r="J32" s="190" t="s">
        <v>207</v>
      </c>
      <c r="K32" s="250" t="s">
        <v>208</v>
      </c>
      <c r="L32" s="190" t="s">
        <v>219</v>
      </c>
      <c r="M32" s="190" t="s">
        <v>220</v>
      </c>
      <c r="N32" s="190" t="s">
        <v>221</v>
      </c>
      <c r="O32" s="190" t="s">
        <v>207</v>
      </c>
      <c r="P32" s="251" t="s">
        <v>208</v>
      </c>
      <c r="Q32" s="190" t="s">
        <v>219</v>
      </c>
      <c r="R32" s="190" t="s">
        <v>220</v>
      </c>
      <c r="S32" s="190" t="s">
        <v>221</v>
      </c>
      <c r="T32" s="190" t="s">
        <v>207</v>
      </c>
      <c r="U32" s="190" t="s">
        <v>208</v>
      </c>
      <c r="V32" s="190" t="s">
        <v>219</v>
      </c>
      <c r="W32" s="190" t="s">
        <v>220</v>
      </c>
      <c r="X32" s="190" t="s">
        <v>221</v>
      </c>
      <c r="Y32" s="190" t="s">
        <v>207</v>
      </c>
      <c r="Z32" s="190" t="s">
        <v>208</v>
      </c>
    </row>
    <row r="33" spans="7:26" x14ac:dyDescent="0.2">
      <c r="G33" s="190" t="s">
        <v>40</v>
      </c>
      <c r="H33" s="190">
        <v>0.47895589999999999</v>
      </c>
      <c r="I33" s="190">
        <v>0.42059770000000002</v>
      </c>
      <c r="J33" s="190">
        <v>1.3</v>
      </c>
      <c r="K33" s="250">
        <v>0.25480000000000003</v>
      </c>
      <c r="L33" s="190" t="s">
        <v>40</v>
      </c>
      <c r="M33" s="190">
        <v>4.8916399999999999E-2</v>
      </c>
      <c r="N33" s="190">
        <v>0.40784510000000002</v>
      </c>
      <c r="O33" s="190">
        <v>0.01</v>
      </c>
      <c r="P33" s="251">
        <v>0.90449999999999997</v>
      </c>
      <c r="Q33" s="190" t="s">
        <v>40</v>
      </c>
      <c r="R33" s="190">
        <v>6.0692182800000003</v>
      </c>
      <c r="S33" s="190">
        <v>1.8132903</v>
      </c>
      <c r="T33" s="190">
        <v>11.2</v>
      </c>
      <c r="U33" s="190">
        <v>8.0000000000000004E-4</v>
      </c>
      <c r="V33" s="190" t="s">
        <v>40</v>
      </c>
      <c r="W33" s="190">
        <v>-0.32724449999999999</v>
      </c>
      <c r="X33" s="190">
        <v>0.76502760000000003</v>
      </c>
      <c r="Y33" s="190">
        <v>0.18</v>
      </c>
      <c r="Z33" s="190">
        <v>0.66879999999999995</v>
      </c>
    </row>
    <row r="34" spans="7:26" x14ac:dyDescent="0.2">
      <c r="G34" s="190" t="s">
        <v>240</v>
      </c>
      <c r="H34" s="190">
        <v>-7.5270761999999998</v>
      </c>
      <c r="I34" s="190">
        <v>2.4070879999999999</v>
      </c>
      <c r="J34" s="190">
        <v>9.7799999999999994</v>
      </c>
      <c r="K34" s="250">
        <v>1.8E-3</v>
      </c>
      <c r="L34" s="190" t="s">
        <v>241</v>
      </c>
      <c r="M34" s="190">
        <v>-19.492737000000002</v>
      </c>
      <c r="N34" s="190">
        <v>6.6773872000000001</v>
      </c>
      <c r="O34" s="190">
        <v>8.52</v>
      </c>
      <c r="P34" s="251">
        <v>3.5000000000000001E-3</v>
      </c>
      <c r="Q34" s="190" t="s">
        <v>242</v>
      </c>
      <c r="R34" s="190">
        <v>-3.3814739</v>
      </c>
      <c r="S34" s="190">
        <v>0.98700319999999997</v>
      </c>
      <c r="T34" s="190">
        <v>11.74</v>
      </c>
      <c r="U34" s="190">
        <v>5.9999999999999995E-4</v>
      </c>
      <c r="V34" s="190" t="s">
        <v>243</v>
      </c>
      <c r="W34" s="190">
        <v>0.35370551</v>
      </c>
      <c r="X34" s="190">
        <v>1.6301064999999999</v>
      </c>
      <c r="Y34" s="190">
        <v>0.05</v>
      </c>
      <c r="Z34" s="190">
        <v>0.82820000000000005</v>
      </c>
    </row>
    <row r="35" spans="7:26" x14ac:dyDescent="0.2">
      <c r="G35" s="190" t="s">
        <v>222</v>
      </c>
      <c r="H35" s="190"/>
      <c r="I35" s="190"/>
      <c r="J35" s="190"/>
      <c r="K35" s="251"/>
      <c r="L35" s="190" t="s">
        <v>222</v>
      </c>
      <c r="M35" s="190"/>
      <c r="N35" s="190"/>
      <c r="O35" s="190"/>
      <c r="P35" s="251"/>
      <c r="Q35" s="190" t="s">
        <v>222</v>
      </c>
      <c r="R35" s="190"/>
      <c r="S35" s="190"/>
      <c r="T35" s="190"/>
      <c r="U35" s="190"/>
      <c r="V35" s="190" t="s">
        <v>222</v>
      </c>
      <c r="W35" s="190"/>
      <c r="X35" s="190"/>
      <c r="Y35" s="190"/>
      <c r="Z35" s="190"/>
    </row>
    <row r="36" spans="7:26" x14ac:dyDescent="0.2">
      <c r="G36" s="252" t="s">
        <v>213</v>
      </c>
      <c r="H36" s="190">
        <v>0.19570000000000001</v>
      </c>
      <c r="I36" s="190"/>
      <c r="J36" s="190"/>
      <c r="K36" s="190"/>
      <c r="L36" s="190" t="s">
        <v>213</v>
      </c>
      <c r="M36" s="190">
        <v>0.21740000000000001</v>
      </c>
      <c r="N36" s="190"/>
      <c r="O36" s="190"/>
      <c r="P36" s="251"/>
      <c r="Q36" s="190" t="s">
        <v>213</v>
      </c>
      <c r="R36" s="190">
        <v>0.1087</v>
      </c>
      <c r="S36" s="190"/>
      <c r="T36" s="190"/>
      <c r="U36" s="190"/>
      <c r="V36" s="190" t="s">
        <v>213</v>
      </c>
      <c r="W36" s="190">
        <v>0.43480000000000002</v>
      </c>
      <c r="X36" s="190"/>
      <c r="Y36" s="190"/>
      <c r="Z36" s="190"/>
    </row>
    <row r="37" spans="7:26" ht="13.5" thickBot="1" x14ac:dyDescent="0.25">
      <c r="G37" s="208"/>
      <c r="H37" s="208"/>
      <c r="I37" s="208"/>
      <c r="J37" s="208"/>
      <c r="K37" s="208"/>
      <c r="L37" s="208"/>
      <c r="M37" s="208"/>
    </row>
    <row r="38" spans="7:26" ht="13.5" thickBot="1" x14ac:dyDescent="0.25">
      <c r="G38" s="335" t="s">
        <v>16</v>
      </c>
      <c r="H38" s="330"/>
      <c r="I38" s="328" t="s">
        <v>17</v>
      </c>
      <c r="J38" s="329"/>
      <c r="K38" s="330"/>
      <c r="L38" s="335" t="s">
        <v>16</v>
      </c>
      <c r="M38" s="330"/>
      <c r="N38" s="328" t="s">
        <v>17</v>
      </c>
      <c r="O38" s="329"/>
      <c r="P38" s="330"/>
      <c r="Q38" s="335" t="s">
        <v>16</v>
      </c>
      <c r="R38" s="330"/>
      <c r="S38" s="328" t="s">
        <v>17</v>
      </c>
      <c r="T38" s="329"/>
      <c r="U38" s="330"/>
      <c r="V38" s="335" t="s">
        <v>16</v>
      </c>
      <c r="W38" s="330"/>
      <c r="X38" s="328" t="s">
        <v>17</v>
      </c>
      <c r="Y38" s="329"/>
      <c r="Z38" s="330"/>
    </row>
    <row r="39" spans="7:26" ht="13.5" thickBot="1" x14ac:dyDescent="0.25">
      <c r="G39" s="317"/>
      <c r="H39" s="336"/>
      <c r="I39" s="331" t="s">
        <v>188</v>
      </c>
      <c r="J39" s="332"/>
      <c r="K39" s="333" t="s">
        <v>189</v>
      </c>
      <c r="L39" s="317"/>
      <c r="M39" s="336"/>
      <c r="N39" s="331" t="s">
        <v>188</v>
      </c>
      <c r="O39" s="332"/>
      <c r="P39" s="333" t="s">
        <v>189</v>
      </c>
      <c r="Q39" s="317"/>
      <c r="R39" s="336"/>
      <c r="S39" s="331" t="s">
        <v>188</v>
      </c>
      <c r="T39" s="332"/>
      <c r="U39" s="333" t="s">
        <v>189</v>
      </c>
      <c r="V39" s="317"/>
      <c r="W39" s="336"/>
      <c r="X39" s="331" t="s">
        <v>188</v>
      </c>
      <c r="Y39" s="332"/>
      <c r="Z39" s="333" t="s">
        <v>189</v>
      </c>
    </row>
    <row r="40" spans="7:26" ht="13.5" thickBot="1" x14ac:dyDescent="0.25">
      <c r="G40" s="337"/>
      <c r="H40" s="327"/>
      <c r="I40" s="229" t="s">
        <v>190</v>
      </c>
      <c r="J40" s="230" t="s">
        <v>191</v>
      </c>
      <c r="K40" s="334"/>
      <c r="L40" s="337"/>
      <c r="M40" s="327"/>
      <c r="N40" s="229" t="s">
        <v>190</v>
      </c>
      <c r="O40" s="230" t="s">
        <v>191</v>
      </c>
      <c r="P40" s="334"/>
      <c r="Q40" s="337"/>
      <c r="R40" s="327"/>
      <c r="S40" s="229" t="s">
        <v>190</v>
      </c>
      <c r="T40" s="230" t="s">
        <v>191</v>
      </c>
      <c r="U40" s="334"/>
      <c r="V40" s="337"/>
      <c r="W40" s="327"/>
      <c r="X40" s="229" t="s">
        <v>190</v>
      </c>
      <c r="Y40" s="230" t="s">
        <v>191</v>
      </c>
      <c r="Z40" s="334"/>
    </row>
    <row r="41" spans="7:26" x14ac:dyDescent="0.2">
      <c r="G41" s="325" t="s">
        <v>188</v>
      </c>
      <c r="H41" s="245" t="s">
        <v>190</v>
      </c>
      <c r="I41" s="239">
        <v>22</v>
      </c>
      <c r="J41" s="240">
        <v>3</v>
      </c>
      <c r="K41" s="241">
        <v>88</v>
      </c>
      <c r="L41" s="325" t="s">
        <v>188</v>
      </c>
      <c r="M41" s="245" t="s">
        <v>190</v>
      </c>
      <c r="N41" s="239">
        <v>22</v>
      </c>
      <c r="O41" s="240">
        <v>3</v>
      </c>
      <c r="P41" s="241">
        <v>88</v>
      </c>
      <c r="Q41" s="325" t="s">
        <v>188</v>
      </c>
      <c r="R41" s="245" t="s">
        <v>190</v>
      </c>
      <c r="S41" s="239">
        <v>23</v>
      </c>
      <c r="T41" s="240">
        <v>2</v>
      </c>
      <c r="U41" s="241">
        <v>92</v>
      </c>
      <c r="V41" s="325" t="s">
        <v>188</v>
      </c>
      <c r="W41" s="245" t="s">
        <v>190</v>
      </c>
      <c r="X41" s="239">
        <v>25</v>
      </c>
      <c r="Y41" s="240">
        <v>0</v>
      </c>
      <c r="Z41" s="241">
        <v>100</v>
      </c>
    </row>
    <row r="42" spans="7:26" x14ac:dyDescent="0.2">
      <c r="G42" s="317"/>
      <c r="H42" s="246" t="s">
        <v>191</v>
      </c>
      <c r="I42" s="242">
        <v>6</v>
      </c>
      <c r="J42" s="243">
        <v>15</v>
      </c>
      <c r="K42" s="244">
        <v>71.428571428571431</v>
      </c>
      <c r="L42" s="317"/>
      <c r="M42" s="246" t="s">
        <v>191</v>
      </c>
      <c r="N42" s="242">
        <v>7</v>
      </c>
      <c r="O42" s="243">
        <v>14</v>
      </c>
      <c r="P42" s="244">
        <v>66.666666666666671</v>
      </c>
      <c r="Q42" s="317"/>
      <c r="R42" s="246" t="s">
        <v>191</v>
      </c>
      <c r="S42" s="242">
        <v>3</v>
      </c>
      <c r="T42" s="243">
        <v>18</v>
      </c>
      <c r="U42" s="244">
        <v>85.714285714285708</v>
      </c>
      <c r="V42" s="317"/>
      <c r="W42" s="246" t="s">
        <v>191</v>
      </c>
      <c r="X42" s="242">
        <v>20</v>
      </c>
      <c r="Y42" s="243">
        <v>1</v>
      </c>
      <c r="Z42" s="244">
        <v>4.7619047619047619</v>
      </c>
    </row>
    <row r="43" spans="7:26" ht="13.5" thickBot="1" x14ac:dyDescent="0.25">
      <c r="G43" s="326" t="s">
        <v>192</v>
      </c>
      <c r="H43" s="327"/>
      <c r="I43" s="231"/>
      <c r="J43" s="232"/>
      <c r="K43" s="233">
        <v>80.434782608695656</v>
      </c>
      <c r="L43" s="326" t="s">
        <v>192</v>
      </c>
      <c r="M43" s="327"/>
      <c r="N43" s="231"/>
      <c r="O43" s="232"/>
      <c r="P43" s="233">
        <v>78.260869565217391</v>
      </c>
      <c r="Q43" s="326" t="s">
        <v>192</v>
      </c>
      <c r="R43" s="327"/>
      <c r="S43" s="231"/>
      <c r="T43" s="232"/>
      <c r="U43" s="233">
        <v>89.130434782608702</v>
      </c>
      <c r="V43" s="326" t="s">
        <v>192</v>
      </c>
      <c r="W43" s="327"/>
      <c r="X43" s="231"/>
      <c r="Y43" s="232"/>
      <c r="Z43" s="233">
        <v>56.521739130434781</v>
      </c>
    </row>
    <row r="44" spans="7:26" x14ac:dyDescent="0.2">
      <c r="J44" s="238" t="s">
        <v>257</v>
      </c>
      <c r="K44">
        <f>1-(K43/100)</f>
        <v>0.19565217391304346</v>
      </c>
      <c r="O44" s="238" t="s">
        <v>257</v>
      </c>
      <c r="P44">
        <f>1-(P43/100)</f>
        <v>0.21739130434782605</v>
      </c>
      <c r="T44" s="238" t="s">
        <v>257</v>
      </c>
      <c r="U44">
        <f>1-(U43/100)</f>
        <v>0.10869565217391297</v>
      </c>
      <c r="Y44" s="238" t="s">
        <v>257</v>
      </c>
      <c r="Z44">
        <f>1-(Z43/100)</f>
        <v>0.43478260869565222</v>
      </c>
    </row>
    <row r="45" spans="7:26" x14ac:dyDescent="0.2"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</row>
    <row r="46" spans="7:26" ht="13.5" thickBot="1" x14ac:dyDescent="0.25">
      <c r="H46" s="54" t="s">
        <v>118</v>
      </c>
      <c r="I46" s="54" t="s">
        <v>119</v>
      </c>
      <c r="J46" s="54" t="s">
        <v>120</v>
      </c>
      <c r="K46" s="54" t="s">
        <v>122</v>
      </c>
      <c r="M46" s="54" t="s">
        <v>118</v>
      </c>
      <c r="N46" s="54" t="s">
        <v>119</v>
      </c>
      <c r="O46" s="54" t="s">
        <v>120</v>
      </c>
      <c r="P46" s="54" t="s">
        <v>122</v>
      </c>
      <c r="R46" s="54" t="s">
        <v>118</v>
      </c>
      <c r="S46" s="54" t="s">
        <v>119</v>
      </c>
      <c r="T46" s="54" t="s">
        <v>120</v>
      </c>
      <c r="U46" s="54" t="s">
        <v>122</v>
      </c>
      <c r="W46" s="54" t="s">
        <v>118</v>
      </c>
      <c r="X46" s="54" t="s">
        <v>119</v>
      </c>
      <c r="Y46" s="54" t="s">
        <v>120</v>
      </c>
      <c r="Z46" s="54" t="s">
        <v>122</v>
      </c>
    </row>
    <row r="47" spans="7:26" x14ac:dyDescent="0.2">
      <c r="G47" s="212" t="s">
        <v>248</v>
      </c>
      <c r="H47" s="234">
        <v>-7.5270763807461041</v>
      </c>
      <c r="I47" s="235">
        <v>2.407088056081379</v>
      </c>
      <c r="J47" s="235">
        <v>9.7784200724235699</v>
      </c>
      <c r="K47" s="235">
        <v>1.7657197268428515E-3</v>
      </c>
      <c r="L47" s="245" t="s">
        <v>249</v>
      </c>
      <c r="M47" s="234">
        <v>-19.492737196445351</v>
      </c>
      <c r="N47" s="235">
        <v>6.6773872247944874</v>
      </c>
      <c r="O47" s="235">
        <v>8.521823428824236</v>
      </c>
      <c r="P47" s="235">
        <v>3.5091271562853357E-3</v>
      </c>
      <c r="Q47" s="245" t="s">
        <v>250</v>
      </c>
      <c r="R47" s="234">
        <v>-3.3814738737451715</v>
      </c>
      <c r="S47" s="235">
        <v>0.98700322362881554</v>
      </c>
      <c r="T47" s="235">
        <v>11.737481759222225</v>
      </c>
      <c r="U47" s="235">
        <v>6.1253848667455681E-4</v>
      </c>
      <c r="V47" s="245" t="s">
        <v>251</v>
      </c>
      <c r="W47" s="234">
        <v>0.35370570401207868</v>
      </c>
      <c r="X47" s="235">
        <v>1.6301065028237416</v>
      </c>
      <c r="Y47" s="235">
        <v>4.7081703408719623E-2</v>
      </c>
      <c r="Z47" s="235">
        <v>0.82822144769737949</v>
      </c>
    </row>
    <row r="48" spans="7:26" ht="13.5" thickBot="1" x14ac:dyDescent="0.25">
      <c r="G48" s="220" t="s">
        <v>124</v>
      </c>
      <c r="H48" s="236">
        <v>0.47895590979256508</v>
      </c>
      <c r="I48" s="237">
        <v>0.42059768500230915</v>
      </c>
      <c r="J48" s="237">
        <v>1.2967531652941782</v>
      </c>
      <c r="K48" s="237">
        <v>0.25480714807798821</v>
      </c>
      <c r="L48" s="254" t="s">
        <v>124</v>
      </c>
      <c r="M48" s="236">
        <v>4.8916395361137503E-2</v>
      </c>
      <c r="N48" s="237">
        <v>0.40784508651259888</v>
      </c>
      <c r="O48" s="237">
        <v>1.4385283454915233E-2</v>
      </c>
      <c r="P48" s="237">
        <v>0.90453173499028838</v>
      </c>
      <c r="Q48" s="254" t="s">
        <v>124</v>
      </c>
      <c r="R48" s="236">
        <v>6.0692182818485438</v>
      </c>
      <c r="S48" s="237">
        <v>1.8132902971680576</v>
      </c>
      <c r="T48" s="237">
        <v>11.202909802120994</v>
      </c>
      <c r="U48" s="237">
        <v>8.1669166443928672E-4</v>
      </c>
      <c r="V48" s="254" t="s">
        <v>124</v>
      </c>
      <c r="W48" s="236">
        <v>-0.32724457306755</v>
      </c>
      <c r="X48" s="237">
        <v>0.76502759168624257</v>
      </c>
      <c r="Y48" s="237">
        <v>0.18297455874346286</v>
      </c>
      <c r="Z48" s="237">
        <v>0.66882931622946296</v>
      </c>
    </row>
  </sheetData>
  <mergeCells count="41">
    <mergeCell ref="Q43:R43"/>
    <mergeCell ref="V38:W40"/>
    <mergeCell ref="X38:Z38"/>
    <mergeCell ref="X39:Y39"/>
    <mergeCell ref="Z39:Z40"/>
    <mergeCell ref="V41:V42"/>
    <mergeCell ref="V43:W43"/>
    <mergeCell ref="G25:K25"/>
    <mergeCell ref="G26:H26"/>
    <mergeCell ref="G27:G29"/>
    <mergeCell ref="L25:P25"/>
    <mergeCell ref="L26:M26"/>
    <mergeCell ref="L27:L29"/>
    <mergeCell ref="Q25:U25"/>
    <mergeCell ref="Q26:R26"/>
    <mergeCell ref="Q27:Q29"/>
    <mergeCell ref="V25:Z25"/>
    <mergeCell ref="V26:W26"/>
    <mergeCell ref="V27:V29"/>
    <mergeCell ref="G41:G42"/>
    <mergeCell ref="G43:H43"/>
    <mergeCell ref="L38:M40"/>
    <mergeCell ref="L41:L42"/>
    <mergeCell ref="L43:M43"/>
    <mergeCell ref="G38:H40"/>
    <mergeCell ref="S38:U38"/>
    <mergeCell ref="S39:T39"/>
    <mergeCell ref="U39:U40"/>
    <mergeCell ref="I38:K38"/>
    <mergeCell ref="I39:J39"/>
    <mergeCell ref="K39:K40"/>
    <mergeCell ref="A2:F2"/>
    <mergeCell ref="A3:C3"/>
    <mergeCell ref="A4:A8"/>
    <mergeCell ref="B4:B7"/>
    <mergeCell ref="B8:C8"/>
    <mergeCell ref="Q41:Q42"/>
    <mergeCell ref="N38:P38"/>
    <mergeCell ref="N39:O39"/>
    <mergeCell ref="P39:P40"/>
    <mergeCell ref="Q38:R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9"/>
  <sheetViews>
    <sheetView workbookViewId="0">
      <pane ySplit="5" topLeftCell="A6" activePane="bottomLeft" state="frozen"/>
      <selection pane="bottomLeft" activeCell="S19" sqref="S19"/>
    </sheetView>
  </sheetViews>
  <sheetFormatPr defaultRowHeight="15" x14ac:dyDescent="0.2"/>
  <cols>
    <col min="1" max="3" width="6" style="3" customWidth="1"/>
    <col min="4" max="5" width="8.140625" style="3" customWidth="1"/>
    <col min="6" max="6" width="1.28515625" style="3" customWidth="1"/>
    <col min="7" max="7" width="12.7109375" style="3" customWidth="1"/>
    <col min="8" max="8" width="13.42578125" style="3" customWidth="1"/>
    <col min="9" max="9" width="11.28515625" style="3" customWidth="1"/>
    <col min="10" max="10" width="16.85546875" style="3" customWidth="1"/>
    <col min="11" max="11" width="17.140625" style="3" customWidth="1"/>
    <col min="12" max="12" width="3.7109375" style="3" bestFit="1" customWidth="1"/>
    <col min="13" max="13" width="2.28515625" style="3" bestFit="1" customWidth="1"/>
    <col min="14" max="16" width="9.85546875" style="3" customWidth="1"/>
    <col min="17" max="17" width="1.7109375" style="3" customWidth="1"/>
    <col min="18" max="18" width="28.140625" style="3" customWidth="1"/>
    <col min="19" max="19" width="9.140625" style="36"/>
    <col min="20" max="16384" width="9.140625" style="3"/>
  </cols>
  <sheetData>
    <row r="1" spans="1:19" ht="15.75" x14ac:dyDescent="0.25">
      <c r="A1" s="2" t="s">
        <v>75</v>
      </c>
      <c r="B1" s="2"/>
    </row>
    <row r="2" spans="1:19" s="15" customFormat="1" ht="6.75" x14ac:dyDescent="0.15">
      <c r="S2" s="37"/>
    </row>
    <row r="3" spans="1:19" x14ac:dyDescent="0.2">
      <c r="A3" s="32" t="s">
        <v>70</v>
      </c>
      <c r="B3" s="32"/>
      <c r="C3" s="32"/>
      <c r="D3" s="32"/>
      <c r="E3" s="32"/>
      <c r="F3" s="32"/>
      <c r="G3" s="32"/>
      <c r="H3" s="32"/>
      <c r="I3" s="32"/>
      <c r="J3" s="32"/>
      <c r="N3" s="4" t="str">
        <f t="shared" ref="N3:P3" si="0">C16</f>
        <v>Intercept</v>
      </c>
      <c r="O3" s="9" t="str">
        <f t="shared" si="0"/>
        <v>X1</v>
      </c>
      <c r="P3" s="9" t="str">
        <f t="shared" si="0"/>
        <v>X2</v>
      </c>
    </row>
    <row r="4" spans="1:19" ht="15.75" x14ac:dyDescent="0.25">
      <c r="A4" s="32"/>
      <c r="B4" s="32" t="s">
        <v>71</v>
      </c>
      <c r="C4" s="32"/>
      <c r="D4" s="32"/>
      <c r="E4" s="32"/>
      <c r="F4" s="32"/>
      <c r="G4" s="32"/>
      <c r="H4" s="32"/>
      <c r="I4" s="32"/>
      <c r="J4" s="32"/>
      <c r="N4" s="21">
        <v>10</v>
      </c>
      <c r="O4" s="23">
        <v>-2</v>
      </c>
      <c r="P4" s="26">
        <v>3</v>
      </c>
    </row>
    <row r="5" spans="1:19" ht="15.75" x14ac:dyDescent="0.25">
      <c r="A5" s="32"/>
      <c r="B5" s="32" t="s">
        <v>72</v>
      </c>
      <c r="C5" s="32"/>
      <c r="D5" s="32"/>
      <c r="E5" s="32"/>
      <c r="F5" s="32"/>
      <c r="G5" s="32"/>
      <c r="H5" s="32"/>
      <c r="I5" s="32"/>
      <c r="J5" s="32"/>
      <c r="N5" s="4" t="s">
        <v>51</v>
      </c>
      <c r="O5" s="29">
        <f>EXP(O4)</f>
        <v>0.1353352832366127</v>
      </c>
      <c r="P5" s="28">
        <f>EXP(P4)</f>
        <v>20.085536923187668</v>
      </c>
    </row>
    <row r="6" spans="1:19" s="15" customFormat="1" ht="6.75" x14ac:dyDescent="0.15">
      <c r="S6" s="37"/>
    </row>
    <row r="7" spans="1:19" ht="18.75" x14ac:dyDescent="0.3">
      <c r="A7" s="60" t="s">
        <v>267</v>
      </c>
      <c r="B7" s="2"/>
    </row>
    <row r="8" spans="1:19" ht="15.75" x14ac:dyDescent="0.25">
      <c r="B8" s="3" t="s">
        <v>73</v>
      </c>
    </row>
    <row r="9" spans="1:19" ht="18.75" x14ac:dyDescent="0.3">
      <c r="B9" s="3" t="s">
        <v>268</v>
      </c>
    </row>
    <row r="10" spans="1:19" s="15" customFormat="1" ht="6.75" x14ac:dyDescent="0.15">
      <c r="S10" s="37"/>
    </row>
    <row r="11" spans="1:19" ht="18.75" x14ac:dyDescent="0.3">
      <c r="A11" s="60" t="s">
        <v>269</v>
      </c>
      <c r="B11" s="2"/>
    </row>
    <row r="12" spans="1:19" ht="15.75" x14ac:dyDescent="0.25">
      <c r="B12" s="3" t="s">
        <v>74</v>
      </c>
    </row>
    <row r="13" spans="1:19" ht="18.75" x14ac:dyDescent="0.3">
      <c r="B13" s="3" t="s">
        <v>270</v>
      </c>
    </row>
    <row r="14" spans="1:19" s="16" customFormat="1" ht="8.25" x14ac:dyDescent="0.15">
      <c r="S14" s="38"/>
    </row>
    <row r="15" spans="1:19" x14ac:dyDescent="0.2">
      <c r="A15" s="3" t="s">
        <v>39</v>
      </c>
    </row>
    <row r="16" spans="1:19" x14ac:dyDescent="0.2">
      <c r="C16" s="4" t="s">
        <v>40</v>
      </c>
      <c r="D16" s="9" t="s">
        <v>41</v>
      </c>
      <c r="E16" s="9" t="s">
        <v>42</v>
      </c>
    </row>
    <row r="17" spans="3:21" ht="19.5" x14ac:dyDescent="0.35">
      <c r="C17" s="21">
        <v>10</v>
      </c>
      <c r="D17" s="23">
        <v>-2</v>
      </c>
      <c r="E17" s="26">
        <v>3</v>
      </c>
      <c r="G17" s="3" t="s">
        <v>271</v>
      </c>
    </row>
    <row r="18" spans="3:21" x14ac:dyDescent="0.2">
      <c r="C18" s="4" t="s">
        <v>51</v>
      </c>
      <c r="D18" s="29">
        <f>EXP(D17)</f>
        <v>0.1353352832366127</v>
      </c>
      <c r="E18" s="28">
        <f>EXP(E17)</f>
        <v>20.085536923187668</v>
      </c>
      <c r="G18" s="9"/>
      <c r="H18" s="9" t="s">
        <v>46</v>
      </c>
      <c r="I18" s="9" t="s">
        <v>46</v>
      </c>
    </row>
    <row r="19" spans="3:21" x14ac:dyDescent="0.2">
      <c r="C19" s="4" t="s">
        <v>43</v>
      </c>
      <c r="D19" s="9" t="s">
        <v>41</v>
      </c>
      <c r="E19" s="9" t="s">
        <v>42</v>
      </c>
      <c r="G19" s="9" t="s">
        <v>64</v>
      </c>
      <c r="H19" s="9" t="s">
        <v>44</v>
      </c>
      <c r="I19" s="9" t="s">
        <v>45</v>
      </c>
      <c r="J19" s="338" t="s">
        <v>76</v>
      </c>
      <c r="K19" s="338"/>
      <c r="L19" s="3" t="s">
        <v>63</v>
      </c>
    </row>
    <row r="20" spans="3:21" ht="16.5" thickBot="1" x14ac:dyDescent="0.3">
      <c r="D20" s="276">
        <v>6</v>
      </c>
      <c r="E20" s="276">
        <v>1</v>
      </c>
      <c r="F20" s="277"/>
      <c r="G20" s="276">
        <f>$C$17+$D$17*D20+$E$17*E20</f>
        <v>1</v>
      </c>
      <c r="H20" s="277">
        <f>EXP(G20)</f>
        <v>2.7182818284590451</v>
      </c>
      <c r="I20" s="276">
        <f>1/(1+EXP(-G20))</f>
        <v>0.7310585786300049</v>
      </c>
      <c r="J20" s="2"/>
      <c r="O20" s="9" t="s">
        <v>77</v>
      </c>
    </row>
    <row r="21" spans="3:21" ht="15.75" x14ac:dyDescent="0.25">
      <c r="D21" s="19">
        <v>7</v>
      </c>
      <c r="E21" s="19">
        <v>1</v>
      </c>
      <c r="F21" s="20"/>
      <c r="G21" s="19">
        <f>$C$17+$D$17*D21+$E$17*E21</f>
        <v>-1</v>
      </c>
      <c r="H21" s="20">
        <f>EXP(G21)</f>
        <v>0.36787944117144233</v>
      </c>
      <c r="I21" s="19">
        <f>1/(1+EXP(-G21))</f>
        <v>0.2689414213699951</v>
      </c>
      <c r="J21" s="20" t="s">
        <v>47</v>
      </c>
      <c r="M21" s="34"/>
      <c r="N21" s="33">
        <v>0</v>
      </c>
      <c r="O21" s="33">
        <v>1</v>
      </c>
      <c r="P21" s="33">
        <v>2</v>
      </c>
      <c r="R21" s="266" t="s">
        <v>85</v>
      </c>
      <c r="S21" s="267">
        <f>O4</f>
        <v>-2</v>
      </c>
    </row>
    <row r="22" spans="3:21" ht="16.5" thickBot="1" x14ac:dyDescent="0.3">
      <c r="D22" s="17">
        <v>6</v>
      </c>
      <c r="E22" s="17">
        <v>2</v>
      </c>
      <c r="F22" s="18"/>
      <c r="G22" s="17">
        <f>$C$17+$D$17*D22+$E$17*E22</f>
        <v>4</v>
      </c>
      <c r="H22" s="18">
        <f>EXP(G22)</f>
        <v>54.598150033144236</v>
      </c>
      <c r="I22" s="17">
        <f>1/(1+EXP(-G22))</f>
        <v>0.98201379003790845</v>
      </c>
      <c r="J22" s="18" t="s">
        <v>48</v>
      </c>
      <c r="M22" s="35">
        <v>7</v>
      </c>
      <c r="N22" s="9">
        <f t="shared" ref="N22:P24" si="1">$C$17+$D$17*$M22+$E$17*N$21</f>
        <v>-4</v>
      </c>
      <c r="O22" s="9">
        <f t="shared" si="1"/>
        <v>-1</v>
      </c>
      <c r="P22" s="9">
        <f t="shared" si="1"/>
        <v>2</v>
      </c>
      <c r="R22" s="268" t="s">
        <v>86</v>
      </c>
      <c r="S22" s="269"/>
    </row>
    <row r="23" spans="3:21" ht="15.75" x14ac:dyDescent="0.25">
      <c r="D23" s="19">
        <v>5</v>
      </c>
      <c r="E23" s="19">
        <v>1</v>
      </c>
      <c r="F23" s="20"/>
      <c r="G23" s="19">
        <f>$C$17+$D$17*D23+$E$17*E23</f>
        <v>3</v>
      </c>
      <c r="H23" s="20">
        <f>EXP(G23)</f>
        <v>20.085536923187668</v>
      </c>
      <c r="I23" s="19">
        <f>1/(1+EXP(-G23))</f>
        <v>0.95257412682243336</v>
      </c>
      <c r="J23" s="20" t="s">
        <v>49</v>
      </c>
      <c r="L23" s="3" t="s">
        <v>41</v>
      </c>
      <c r="M23" s="35">
        <v>6</v>
      </c>
      <c r="N23" s="9">
        <f t="shared" si="1"/>
        <v>-2</v>
      </c>
      <c r="O23" s="278">
        <f t="shared" si="1"/>
        <v>1</v>
      </c>
      <c r="P23" s="9">
        <f t="shared" si="1"/>
        <v>4</v>
      </c>
      <c r="R23" s="270" t="s">
        <v>84</v>
      </c>
      <c r="S23" s="271">
        <f>P4</f>
        <v>3</v>
      </c>
    </row>
    <row r="24" spans="3:21" ht="16.5" thickBot="1" x14ac:dyDescent="0.3">
      <c r="D24" s="17">
        <v>6</v>
      </c>
      <c r="E24" s="17">
        <v>0</v>
      </c>
      <c r="F24" s="18"/>
      <c r="G24" s="17">
        <f>$C$17+$D$17*D24+$E$17*E24</f>
        <v>-2</v>
      </c>
      <c r="H24" s="18">
        <f>EXP(G24)</f>
        <v>0.1353352832366127</v>
      </c>
      <c r="I24" s="17">
        <f>1/(1+EXP(-G24))</f>
        <v>0.11920292202211755</v>
      </c>
      <c r="J24" s="18" t="s">
        <v>50</v>
      </c>
      <c r="M24" s="35">
        <v>5</v>
      </c>
      <c r="N24" s="9">
        <f t="shared" si="1"/>
        <v>0</v>
      </c>
      <c r="O24" s="9">
        <f t="shared" si="1"/>
        <v>3</v>
      </c>
      <c r="P24" s="9">
        <f t="shared" si="1"/>
        <v>6</v>
      </c>
      <c r="R24" s="272" t="s">
        <v>87</v>
      </c>
      <c r="S24" s="273"/>
    </row>
    <row r="25" spans="3:21" s="16" customFormat="1" ht="8.25" x14ac:dyDescent="0.15">
      <c r="D25" s="27"/>
      <c r="E25" s="27"/>
      <c r="G25" s="27"/>
      <c r="H25" s="27"/>
      <c r="S25" s="38"/>
    </row>
    <row r="26" spans="3:21" ht="18" x14ac:dyDescent="0.2">
      <c r="D26" s="9"/>
      <c r="E26" s="4" t="s">
        <v>52</v>
      </c>
      <c r="G26" s="9" t="s">
        <v>53</v>
      </c>
      <c r="H26" s="9" t="s">
        <v>65</v>
      </c>
      <c r="L26" s="3" t="s">
        <v>78</v>
      </c>
    </row>
    <row r="27" spans="3:21" ht="15.75" thickBot="1" x14ac:dyDescent="0.25">
      <c r="D27" s="9" t="s">
        <v>41</v>
      </c>
      <c r="E27" s="9" t="s">
        <v>42</v>
      </c>
      <c r="G27" s="9" t="s">
        <v>54</v>
      </c>
      <c r="H27" s="9" t="s">
        <v>54</v>
      </c>
      <c r="O27" s="9" t="s">
        <v>77</v>
      </c>
    </row>
    <row r="28" spans="3:21" ht="18.75" x14ac:dyDescent="0.25">
      <c r="D28" s="24" t="s">
        <v>57</v>
      </c>
      <c r="E28" s="9"/>
      <c r="G28" s="25" t="s">
        <v>55</v>
      </c>
      <c r="H28" s="30">
        <f>H21/H20</f>
        <v>0.1353352832366127</v>
      </c>
      <c r="I28" s="22" t="s">
        <v>66</v>
      </c>
      <c r="M28" s="34"/>
      <c r="N28" s="33">
        <v>0</v>
      </c>
      <c r="O28" s="33">
        <v>1</v>
      </c>
      <c r="P28" s="33">
        <v>2</v>
      </c>
      <c r="R28" s="275" t="s">
        <v>88</v>
      </c>
      <c r="S28" s="267">
        <f>O5</f>
        <v>0.1353352832366127</v>
      </c>
      <c r="T28" s="3">
        <f>EXP(S21)</f>
        <v>0.1353352832366127</v>
      </c>
      <c r="U28" s="279" t="s">
        <v>272</v>
      </c>
    </row>
    <row r="29" spans="3:21" ht="16.5" thickBot="1" x14ac:dyDescent="0.3">
      <c r="D29" s="25" t="s">
        <v>58</v>
      </c>
      <c r="E29" s="9"/>
      <c r="G29" s="24" t="s">
        <v>56</v>
      </c>
      <c r="H29" s="30">
        <f>H20/H23</f>
        <v>0.13533528323661267</v>
      </c>
      <c r="I29" s="22" t="s">
        <v>67</v>
      </c>
      <c r="M29" s="35">
        <v>7</v>
      </c>
      <c r="N29" s="9">
        <f t="shared" ref="N29:P31" si="2">EXP(N22)</f>
        <v>1.8315638888734179E-2</v>
      </c>
      <c r="O29" s="9">
        <f t="shared" si="2"/>
        <v>0.36787944117144233</v>
      </c>
      <c r="P29" s="9">
        <f t="shared" si="2"/>
        <v>7.3890560989306504</v>
      </c>
      <c r="R29" s="268" t="s">
        <v>86</v>
      </c>
      <c r="S29" s="269"/>
      <c r="U29" s="279"/>
    </row>
    <row r="30" spans="3:21" ht="18.75" x14ac:dyDescent="0.25">
      <c r="E30" s="24" t="s">
        <v>59</v>
      </c>
      <c r="G30" s="17" t="s">
        <v>62</v>
      </c>
      <c r="H30" s="31">
        <f>H22/H20</f>
        <v>20.085536923187668</v>
      </c>
      <c r="I30" s="22" t="s">
        <v>68</v>
      </c>
      <c r="L30" s="3" t="s">
        <v>41</v>
      </c>
      <c r="M30" s="35">
        <v>6</v>
      </c>
      <c r="N30" s="9">
        <f t="shared" si="2"/>
        <v>0.1353352832366127</v>
      </c>
      <c r="O30" s="278">
        <f t="shared" si="2"/>
        <v>2.7182818284590451</v>
      </c>
      <c r="P30" s="9">
        <f t="shared" si="2"/>
        <v>54.598150033144236</v>
      </c>
      <c r="R30" s="274" t="s">
        <v>89</v>
      </c>
      <c r="S30" s="271">
        <f>P5</f>
        <v>20.085536923187668</v>
      </c>
      <c r="T30" s="3">
        <f>EXP(S23)</f>
        <v>20.085536923187668</v>
      </c>
      <c r="U30" s="279" t="s">
        <v>273</v>
      </c>
    </row>
    <row r="31" spans="3:21" ht="16.5" thickBot="1" x14ac:dyDescent="0.3">
      <c r="E31" s="25" t="s">
        <v>60</v>
      </c>
      <c r="G31" s="24" t="s">
        <v>61</v>
      </c>
      <c r="H31" s="31">
        <f>H20/H24</f>
        <v>20.085536923187664</v>
      </c>
      <c r="I31" s="22" t="s">
        <v>69</v>
      </c>
      <c r="M31" s="35">
        <v>5</v>
      </c>
      <c r="N31" s="9">
        <f t="shared" si="2"/>
        <v>1</v>
      </c>
      <c r="O31" s="9">
        <f t="shared" si="2"/>
        <v>20.085536923187668</v>
      </c>
      <c r="P31" s="9">
        <f t="shared" si="2"/>
        <v>403.42879349273511</v>
      </c>
      <c r="R31" s="272" t="s">
        <v>87</v>
      </c>
      <c r="S31" s="273"/>
    </row>
    <row r="32" spans="3:21" x14ac:dyDescent="0.2">
      <c r="D32" s="9"/>
      <c r="E32" s="9"/>
    </row>
    <row r="33" spans="4:16" x14ac:dyDescent="0.2">
      <c r="D33" s="9"/>
      <c r="E33" s="9"/>
      <c r="L33" s="3" t="s">
        <v>79</v>
      </c>
    </row>
    <row r="34" spans="4:16" x14ac:dyDescent="0.2">
      <c r="D34" s="9"/>
      <c r="E34" s="9"/>
      <c r="L34" s="3" t="s">
        <v>80</v>
      </c>
    </row>
    <row r="35" spans="4:16" x14ac:dyDescent="0.2">
      <c r="D35" s="9"/>
      <c r="E35" s="9"/>
      <c r="O35" s="9" t="s">
        <v>77</v>
      </c>
    </row>
    <row r="36" spans="4:16" x14ac:dyDescent="0.2">
      <c r="D36" s="9"/>
      <c r="E36" s="9"/>
      <c r="M36" s="34"/>
      <c r="N36" s="33">
        <v>0</v>
      </c>
      <c r="O36" s="33">
        <v>1</v>
      </c>
      <c r="P36" s="33">
        <v>2</v>
      </c>
    </row>
    <row r="37" spans="4:16" ht="18" x14ac:dyDescent="0.2">
      <c r="D37" s="9"/>
      <c r="E37" s="9"/>
      <c r="K37" s="4" t="s">
        <v>81</v>
      </c>
      <c r="M37" s="35">
        <v>7</v>
      </c>
      <c r="N37" s="9">
        <f t="shared" ref="N37:P39" si="3">N29/(N29+1)</f>
        <v>1.7986209962091555E-2</v>
      </c>
      <c r="O37" s="9">
        <f t="shared" si="3"/>
        <v>0.2689414213699951</v>
      </c>
      <c r="P37" s="9">
        <f t="shared" si="3"/>
        <v>0.88079707797788243</v>
      </c>
    </row>
    <row r="38" spans="4:16" x14ac:dyDescent="0.2">
      <c r="D38" s="9"/>
      <c r="E38" s="9"/>
      <c r="K38" s="36" t="s">
        <v>83</v>
      </c>
      <c r="L38" s="3" t="s">
        <v>41</v>
      </c>
      <c r="M38" s="35">
        <v>6</v>
      </c>
      <c r="N38" s="9">
        <f t="shared" si="3"/>
        <v>0.11920292202211755</v>
      </c>
      <c r="O38" s="278">
        <f t="shared" si="3"/>
        <v>0.7310585786300049</v>
      </c>
      <c r="P38" s="9">
        <f t="shared" si="3"/>
        <v>0.98201379003790845</v>
      </c>
    </row>
    <row r="39" spans="4:16" ht="18" x14ac:dyDescent="0.2">
      <c r="D39" s="9"/>
      <c r="E39" s="9"/>
      <c r="K39" s="4" t="s">
        <v>82</v>
      </c>
      <c r="M39" s="35">
        <v>5</v>
      </c>
      <c r="N39" s="9">
        <f t="shared" si="3"/>
        <v>0.5</v>
      </c>
      <c r="O39" s="9">
        <f t="shared" si="3"/>
        <v>0.95257412682243325</v>
      </c>
      <c r="P39" s="9">
        <f t="shared" si="3"/>
        <v>0.99752737684336523</v>
      </c>
    </row>
    <row r="40" spans="4:16" x14ac:dyDescent="0.2">
      <c r="D40" s="9"/>
      <c r="E40" s="9"/>
    </row>
    <row r="41" spans="4:16" x14ac:dyDescent="0.2">
      <c r="D41" s="9"/>
      <c r="E41" s="9"/>
    </row>
    <row r="42" spans="4:16" x14ac:dyDescent="0.2">
      <c r="D42" s="9"/>
      <c r="E42" s="9"/>
    </row>
    <row r="43" spans="4:16" x14ac:dyDescent="0.2">
      <c r="D43" s="9"/>
      <c r="E43" s="9"/>
    </row>
    <row r="44" spans="4:16" x14ac:dyDescent="0.2">
      <c r="D44" s="9"/>
      <c r="E44" s="9"/>
    </row>
    <row r="45" spans="4:16" x14ac:dyDescent="0.2">
      <c r="D45" s="9"/>
      <c r="E45" s="9"/>
    </row>
    <row r="46" spans="4:16" x14ac:dyDescent="0.2">
      <c r="D46" s="9"/>
      <c r="E46" s="9"/>
    </row>
    <row r="47" spans="4:16" x14ac:dyDescent="0.2">
      <c r="D47" s="9"/>
      <c r="E47" s="9"/>
    </row>
    <row r="48" spans="4:16" x14ac:dyDescent="0.2">
      <c r="D48" s="9"/>
      <c r="E48" s="9"/>
    </row>
    <row r="49" spans="4:5" x14ac:dyDescent="0.2">
      <c r="D49" s="9"/>
      <c r="E49" s="9"/>
    </row>
    <row r="50" spans="4:5" x14ac:dyDescent="0.2">
      <c r="D50" s="9"/>
      <c r="E50" s="9"/>
    </row>
    <row r="51" spans="4:5" x14ac:dyDescent="0.2">
      <c r="D51" s="9"/>
      <c r="E51" s="9"/>
    </row>
    <row r="52" spans="4:5" x14ac:dyDescent="0.2">
      <c r="D52" s="9"/>
      <c r="E52" s="9"/>
    </row>
    <row r="53" spans="4:5" x14ac:dyDescent="0.2">
      <c r="D53" s="9"/>
      <c r="E53" s="9"/>
    </row>
    <row r="54" spans="4:5" x14ac:dyDescent="0.2">
      <c r="D54" s="9"/>
      <c r="E54" s="9"/>
    </row>
    <row r="55" spans="4:5" x14ac:dyDescent="0.2">
      <c r="D55" s="9"/>
      <c r="E55" s="9"/>
    </row>
    <row r="56" spans="4:5" x14ac:dyDescent="0.2">
      <c r="D56" s="9"/>
      <c r="E56" s="9"/>
    </row>
    <row r="57" spans="4:5" x14ac:dyDescent="0.2">
      <c r="D57" s="9"/>
      <c r="E57" s="9"/>
    </row>
    <row r="58" spans="4:5" x14ac:dyDescent="0.2">
      <c r="D58" s="9"/>
      <c r="E58" s="9"/>
    </row>
    <row r="59" spans="4:5" x14ac:dyDescent="0.2">
      <c r="D59" s="9"/>
      <c r="E59" s="9"/>
    </row>
    <row r="60" spans="4:5" x14ac:dyDescent="0.2">
      <c r="D60" s="9"/>
      <c r="E60" s="9"/>
    </row>
    <row r="61" spans="4:5" x14ac:dyDescent="0.2">
      <c r="D61" s="9"/>
      <c r="E61" s="9"/>
    </row>
    <row r="62" spans="4:5" x14ac:dyDescent="0.2">
      <c r="D62" s="9"/>
      <c r="E62" s="9"/>
    </row>
    <row r="63" spans="4:5" x14ac:dyDescent="0.2">
      <c r="D63" s="9"/>
      <c r="E63" s="9"/>
    </row>
    <row r="64" spans="4:5" x14ac:dyDescent="0.2">
      <c r="D64" s="9"/>
      <c r="E64" s="9"/>
    </row>
    <row r="65" spans="4:5" x14ac:dyDescent="0.2">
      <c r="D65" s="9"/>
      <c r="E65" s="9"/>
    </row>
    <row r="66" spans="4:5" x14ac:dyDescent="0.2">
      <c r="D66" s="9"/>
      <c r="E66" s="9"/>
    </row>
    <row r="67" spans="4:5" x14ac:dyDescent="0.2">
      <c r="D67" s="9"/>
      <c r="E67" s="9"/>
    </row>
    <row r="68" spans="4:5" x14ac:dyDescent="0.2">
      <c r="D68" s="9"/>
      <c r="E68" s="9"/>
    </row>
    <row r="69" spans="4:5" x14ac:dyDescent="0.2">
      <c r="D69" s="9"/>
      <c r="E69" s="9"/>
    </row>
    <row r="70" spans="4:5" x14ac:dyDescent="0.2">
      <c r="D70" s="9"/>
      <c r="E70" s="9"/>
    </row>
    <row r="71" spans="4:5" x14ac:dyDescent="0.2">
      <c r="D71" s="9"/>
      <c r="E71" s="9"/>
    </row>
    <row r="72" spans="4:5" x14ac:dyDescent="0.2">
      <c r="D72" s="9"/>
      <c r="E72" s="9"/>
    </row>
    <row r="73" spans="4:5" x14ac:dyDescent="0.2">
      <c r="D73" s="9"/>
      <c r="E73" s="9"/>
    </row>
    <row r="74" spans="4:5" x14ac:dyDescent="0.2">
      <c r="D74" s="9"/>
      <c r="E74" s="9"/>
    </row>
    <row r="75" spans="4:5" x14ac:dyDescent="0.2">
      <c r="D75" s="9"/>
      <c r="E75" s="9"/>
    </row>
    <row r="76" spans="4:5" x14ac:dyDescent="0.2">
      <c r="D76" s="9"/>
      <c r="E76" s="9"/>
    </row>
    <row r="77" spans="4:5" x14ac:dyDescent="0.2">
      <c r="D77" s="9"/>
      <c r="E77" s="9"/>
    </row>
    <row r="78" spans="4:5" x14ac:dyDescent="0.2">
      <c r="D78" s="9"/>
      <c r="E78" s="9"/>
    </row>
    <row r="79" spans="4:5" x14ac:dyDescent="0.2">
      <c r="D79" s="9"/>
      <c r="E79" s="9"/>
    </row>
    <row r="80" spans="4:5" x14ac:dyDescent="0.2">
      <c r="D80" s="9"/>
      <c r="E80" s="9"/>
    </row>
    <row r="81" spans="4:5" x14ac:dyDescent="0.2">
      <c r="D81" s="9"/>
      <c r="E81" s="9"/>
    </row>
    <row r="82" spans="4:5" x14ac:dyDescent="0.2">
      <c r="D82" s="9"/>
      <c r="E82" s="9"/>
    </row>
    <row r="83" spans="4:5" x14ac:dyDescent="0.2">
      <c r="D83" s="9"/>
      <c r="E83" s="9"/>
    </row>
    <row r="84" spans="4:5" x14ac:dyDescent="0.2">
      <c r="D84" s="9"/>
      <c r="E84" s="9"/>
    </row>
    <row r="85" spans="4:5" x14ac:dyDescent="0.2">
      <c r="D85" s="9"/>
      <c r="E85" s="9"/>
    </row>
    <row r="86" spans="4:5" x14ac:dyDescent="0.2">
      <c r="D86" s="9"/>
      <c r="E86" s="9"/>
    </row>
    <row r="87" spans="4:5" x14ac:dyDescent="0.2">
      <c r="D87" s="9"/>
      <c r="E87" s="9"/>
    </row>
    <row r="88" spans="4:5" x14ac:dyDescent="0.2">
      <c r="D88" s="9"/>
      <c r="E88" s="9"/>
    </row>
    <row r="89" spans="4:5" x14ac:dyDescent="0.2">
      <c r="D89" s="9"/>
      <c r="E89" s="9"/>
    </row>
    <row r="90" spans="4:5" x14ac:dyDescent="0.2">
      <c r="D90" s="9"/>
      <c r="E90" s="9"/>
    </row>
    <row r="91" spans="4:5" x14ac:dyDescent="0.2">
      <c r="D91" s="9"/>
      <c r="E91" s="9"/>
    </row>
    <row r="92" spans="4:5" x14ac:dyDescent="0.2">
      <c r="D92" s="9"/>
      <c r="E92" s="9"/>
    </row>
    <row r="93" spans="4:5" x14ac:dyDescent="0.2">
      <c r="D93" s="9"/>
      <c r="E93" s="9"/>
    </row>
    <row r="94" spans="4:5" x14ac:dyDescent="0.2">
      <c r="D94" s="9"/>
      <c r="E94" s="9"/>
    </row>
    <row r="95" spans="4:5" x14ac:dyDescent="0.2">
      <c r="D95" s="9"/>
      <c r="E95" s="9"/>
    </row>
    <row r="96" spans="4:5" x14ac:dyDescent="0.2">
      <c r="D96" s="9"/>
      <c r="E96" s="9"/>
    </row>
    <row r="97" spans="4:5" x14ac:dyDescent="0.2">
      <c r="D97" s="9"/>
      <c r="E97" s="9"/>
    </row>
    <row r="98" spans="4:5" x14ac:dyDescent="0.2">
      <c r="D98" s="9"/>
      <c r="E98" s="9"/>
    </row>
    <row r="99" spans="4:5" x14ac:dyDescent="0.2">
      <c r="D99" s="9"/>
      <c r="E99" s="9"/>
    </row>
    <row r="100" spans="4:5" x14ac:dyDescent="0.2">
      <c r="D100" s="9"/>
      <c r="E100" s="9"/>
    </row>
    <row r="101" spans="4:5" x14ac:dyDescent="0.2">
      <c r="D101" s="9"/>
      <c r="E101" s="9"/>
    </row>
    <row r="102" spans="4:5" x14ac:dyDescent="0.2">
      <c r="D102" s="9"/>
      <c r="E102" s="9"/>
    </row>
    <row r="103" spans="4:5" x14ac:dyDescent="0.2">
      <c r="D103" s="9"/>
      <c r="E103" s="9"/>
    </row>
    <row r="104" spans="4:5" x14ac:dyDescent="0.2">
      <c r="D104" s="9"/>
      <c r="E104" s="9"/>
    </row>
    <row r="105" spans="4:5" x14ac:dyDescent="0.2">
      <c r="D105" s="9"/>
      <c r="E105" s="9"/>
    </row>
    <row r="106" spans="4:5" x14ac:dyDescent="0.2">
      <c r="D106" s="9"/>
      <c r="E106" s="9"/>
    </row>
    <row r="107" spans="4:5" x14ac:dyDescent="0.2">
      <c r="D107" s="9"/>
      <c r="E107" s="9"/>
    </row>
    <row r="108" spans="4:5" x14ac:dyDescent="0.2">
      <c r="D108" s="9"/>
      <c r="E108" s="9"/>
    </row>
    <row r="109" spans="4:5" x14ac:dyDescent="0.2">
      <c r="D109" s="9"/>
      <c r="E109" s="9"/>
    </row>
    <row r="110" spans="4:5" x14ac:dyDescent="0.2">
      <c r="D110" s="9"/>
      <c r="E110" s="9"/>
    </row>
    <row r="111" spans="4:5" x14ac:dyDescent="0.2">
      <c r="D111" s="9"/>
      <c r="E111" s="9"/>
    </row>
    <row r="112" spans="4:5" x14ac:dyDescent="0.2">
      <c r="D112" s="9"/>
      <c r="E112" s="9"/>
    </row>
    <row r="113" spans="4:5" x14ac:dyDescent="0.2">
      <c r="D113" s="9"/>
      <c r="E113" s="9"/>
    </row>
    <row r="114" spans="4:5" x14ac:dyDescent="0.2">
      <c r="D114" s="9"/>
      <c r="E114" s="9"/>
    </row>
    <row r="115" spans="4:5" x14ac:dyDescent="0.2">
      <c r="D115" s="9"/>
      <c r="E115" s="9"/>
    </row>
    <row r="116" spans="4:5" x14ac:dyDescent="0.2">
      <c r="D116" s="9"/>
      <c r="E116" s="9"/>
    </row>
    <row r="117" spans="4:5" x14ac:dyDescent="0.2">
      <c r="D117" s="9"/>
      <c r="E117" s="9"/>
    </row>
    <row r="118" spans="4:5" x14ac:dyDescent="0.2">
      <c r="D118" s="9"/>
      <c r="E118" s="9"/>
    </row>
    <row r="119" spans="4:5" x14ac:dyDescent="0.2">
      <c r="D119" s="9"/>
      <c r="E119" s="9"/>
    </row>
    <row r="120" spans="4:5" x14ac:dyDescent="0.2">
      <c r="D120" s="9"/>
      <c r="E120" s="9"/>
    </row>
    <row r="121" spans="4:5" x14ac:dyDescent="0.2">
      <c r="D121" s="9"/>
      <c r="E121" s="9"/>
    </row>
    <row r="122" spans="4:5" x14ac:dyDescent="0.2">
      <c r="D122" s="9"/>
      <c r="E122" s="9"/>
    </row>
    <row r="123" spans="4:5" x14ac:dyDescent="0.2">
      <c r="D123" s="9"/>
      <c r="E123" s="9"/>
    </row>
    <row r="124" spans="4:5" x14ac:dyDescent="0.2">
      <c r="D124" s="9"/>
      <c r="E124" s="9"/>
    </row>
    <row r="125" spans="4:5" x14ac:dyDescent="0.2">
      <c r="D125" s="9"/>
      <c r="E125" s="9"/>
    </row>
    <row r="126" spans="4:5" x14ac:dyDescent="0.2">
      <c r="D126" s="9"/>
      <c r="E126" s="9"/>
    </row>
    <row r="127" spans="4:5" x14ac:dyDescent="0.2">
      <c r="D127" s="9"/>
      <c r="E127" s="9"/>
    </row>
    <row r="128" spans="4:5" x14ac:dyDescent="0.2">
      <c r="D128" s="9"/>
      <c r="E128" s="9"/>
    </row>
    <row r="129" spans="4:5" x14ac:dyDescent="0.2">
      <c r="D129" s="9"/>
      <c r="E129" s="9"/>
    </row>
    <row r="130" spans="4:5" x14ac:dyDescent="0.2">
      <c r="D130" s="9"/>
      <c r="E130" s="9"/>
    </row>
    <row r="131" spans="4:5" x14ac:dyDescent="0.2">
      <c r="D131" s="9"/>
      <c r="E131" s="9"/>
    </row>
    <row r="132" spans="4:5" x14ac:dyDescent="0.2">
      <c r="D132" s="9"/>
      <c r="E132" s="9"/>
    </row>
    <row r="133" spans="4:5" x14ac:dyDescent="0.2">
      <c r="D133" s="9"/>
      <c r="E133" s="9"/>
    </row>
    <row r="134" spans="4:5" x14ac:dyDescent="0.2">
      <c r="D134" s="9"/>
      <c r="E134" s="9"/>
    </row>
    <row r="135" spans="4:5" x14ac:dyDescent="0.2">
      <c r="D135" s="9"/>
      <c r="E135" s="9"/>
    </row>
    <row r="136" spans="4:5" x14ac:dyDescent="0.2">
      <c r="D136" s="9"/>
      <c r="E136" s="9"/>
    </row>
    <row r="137" spans="4:5" x14ac:dyDescent="0.2">
      <c r="D137" s="9"/>
      <c r="E137" s="9"/>
    </row>
    <row r="138" spans="4:5" x14ac:dyDescent="0.2">
      <c r="D138" s="9"/>
      <c r="E138" s="9"/>
    </row>
    <row r="139" spans="4:5" x14ac:dyDescent="0.2">
      <c r="D139" s="9"/>
      <c r="E139" s="9"/>
    </row>
    <row r="140" spans="4:5" x14ac:dyDescent="0.2">
      <c r="D140" s="9"/>
      <c r="E140" s="9"/>
    </row>
    <row r="141" spans="4:5" x14ac:dyDescent="0.2">
      <c r="D141" s="9"/>
      <c r="E141" s="9"/>
    </row>
    <row r="142" spans="4:5" x14ac:dyDescent="0.2">
      <c r="D142" s="9"/>
      <c r="E142" s="9"/>
    </row>
    <row r="143" spans="4:5" x14ac:dyDescent="0.2">
      <c r="D143" s="9"/>
      <c r="E143" s="9"/>
    </row>
    <row r="144" spans="4:5" x14ac:dyDescent="0.2">
      <c r="D144" s="9"/>
      <c r="E144" s="9"/>
    </row>
    <row r="145" spans="4:5" x14ac:dyDescent="0.2">
      <c r="D145" s="9"/>
      <c r="E145" s="9"/>
    </row>
    <row r="146" spans="4:5" x14ac:dyDescent="0.2">
      <c r="D146" s="9"/>
      <c r="E146" s="9"/>
    </row>
    <row r="147" spans="4:5" x14ac:dyDescent="0.2">
      <c r="D147" s="9"/>
      <c r="E147" s="9"/>
    </row>
    <row r="148" spans="4:5" x14ac:dyDescent="0.2">
      <c r="D148" s="9"/>
      <c r="E148" s="9"/>
    </row>
    <row r="149" spans="4:5" x14ac:dyDescent="0.2">
      <c r="D149" s="9"/>
      <c r="E149" s="9"/>
    </row>
    <row r="150" spans="4:5" x14ac:dyDescent="0.2">
      <c r="D150" s="9"/>
      <c r="E150" s="9"/>
    </row>
    <row r="151" spans="4:5" x14ac:dyDescent="0.2">
      <c r="D151" s="9"/>
      <c r="E151" s="9"/>
    </row>
    <row r="152" spans="4:5" x14ac:dyDescent="0.2">
      <c r="D152" s="9"/>
      <c r="E152" s="9"/>
    </row>
    <row r="153" spans="4:5" x14ac:dyDescent="0.2">
      <c r="D153" s="9"/>
      <c r="E153" s="9"/>
    </row>
    <row r="154" spans="4:5" x14ac:dyDescent="0.2">
      <c r="D154" s="9"/>
      <c r="E154" s="9"/>
    </row>
    <row r="155" spans="4:5" x14ac:dyDescent="0.2">
      <c r="D155" s="9"/>
      <c r="E155" s="9"/>
    </row>
    <row r="156" spans="4:5" x14ac:dyDescent="0.2">
      <c r="D156" s="9"/>
      <c r="E156" s="9"/>
    </row>
    <row r="157" spans="4:5" x14ac:dyDescent="0.2">
      <c r="D157" s="9"/>
      <c r="E157" s="9"/>
    </row>
    <row r="158" spans="4:5" x14ac:dyDescent="0.2">
      <c r="D158" s="9"/>
      <c r="E158" s="9"/>
    </row>
    <row r="159" spans="4:5" x14ac:dyDescent="0.2">
      <c r="D159" s="9"/>
      <c r="E159" s="9"/>
    </row>
    <row r="160" spans="4:5" x14ac:dyDescent="0.2">
      <c r="D160" s="9"/>
      <c r="E160" s="9"/>
    </row>
    <row r="161" spans="4:5" x14ac:dyDescent="0.2">
      <c r="D161" s="9"/>
      <c r="E161" s="9"/>
    </row>
    <row r="162" spans="4:5" x14ac:dyDescent="0.2">
      <c r="D162" s="9"/>
      <c r="E162" s="9"/>
    </row>
    <row r="163" spans="4:5" x14ac:dyDescent="0.2">
      <c r="D163" s="9"/>
      <c r="E163" s="9"/>
    </row>
    <row r="164" spans="4:5" x14ac:dyDescent="0.2">
      <c r="D164" s="9"/>
      <c r="E164" s="9"/>
    </row>
    <row r="165" spans="4:5" x14ac:dyDescent="0.2">
      <c r="D165" s="9"/>
      <c r="E165" s="9"/>
    </row>
    <row r="166" spans="4:5" x14ac:dyDescent="0.2">
      <c r="D166" s="9"/>
      <c r="E166" s="9"/>
    </row>
    <row r="167" spans="4:5" x14ac:dyDescent="0.2">
      <c r="D167" s="9"/>
      <c r="E167" s="9"/>
    </row>
    <row r="168" spans="4:5" x14ac:dyDescent="0.2">
      <c r="D168" s="9"/>
      <c r="E168" s="9"/>
    </row>
    <row r="169" spans="4:5" x14ac:dyDescent="0.2">
      <c r="D169" s="9"/>
      <c r="E169" s="9"/>
    </row>
    <row r="170" spans="4:5" x14ac:dyDescent="0.2">
      <c r="D170" s="9"/>
      <c r="E170" s="9"/>
    </row>
    <row r="171" spans="4:5" x14ac:dyDescent="0.2">
      <c r="D171" s="9"/>
      <c r="E171" s="9"/>
    </row>
    <row r="172" spans="4:5" x14ac:dyDescent="0.2">
      <c r="D172" s="9"/>
      <c r="E172" s="9"/>
    </row>
    <row r="173" spans="4:5" x14ac:dyDescent="0.2">
      <c r="D173" s="9"/>
      <c r="E173" s="9"/>
    </row>
    <row r="174" spans="4:5" x14ac:dyDescent="0.2">
      <c r="D174" s="9"/>
      <c r="E174" s="9"/>
    </row>
    <row r="175" spans="4:5" x14ac:dyDescent="0.2">
      <c r="D175" s="9"/>
      <c r="E175" s="9"/>
    </row>
    <row r="176" spans="4:5" x14ac:dyDescent="0.2">
      <c r="D176" s="9"/>
      <c r="E176" s="9"/>
    </row>
    <row r="177" spans="4:5" x14ac:dyDescent="0.2">
      <c r="D177" s="9"/>
      <c r="E177" s="9"/>
    </row>
    <row r="178" spans="4:5" x14ac:dyDescent="0.2">
      <c r="D178" s="9"/>
      <c r="E178" s="9"/>
    </row>
    <row r="179" spans="4:5" x14ac:dyDescent="0.2">
      <c r="D179" s="9"/>
      <c r="E179" s="9"/>
    </row>
    <row r="180" spans="4:5" x14ac:dyDescent="0.2">
      <c r="D180" s="9"/>
      <c r="E180" s="9"/>
    </row>
    <row r="181" spans="4:5" x14ac:dyDescent="0.2">
      <c r="D181" s="9"/>
      <c r="E181" s="9"/>
    </row>
    <row r="182" spans="4:5" x14ac:dyDescent="0.2">
      <c r="D182" s="9"/>
      <c r="E182" s="9"/>
    </row>
    <row r="183" spans="4:5" x14ac:dyDescent="0.2">
      <c r="D183" s="9"/>
      <c r="E183" s="9"/>
    </row>
    <row r="184" spans="4:5" x14ac:dyDescent="0.2">
      <c r="D184" s="9"/>
      <c r="E184" s="9"/>
    </row>
    <row r="185" spans="4:5" x14ac:dyDescent="0.2">
      <c r="D185" s="9"/>
      <c r="E185" s="9"/>
    </row>
    <row r="186" spans="4:5" x14ac:dyDescent="0.2">
      <c r="D186" s="9"/>
      <c r="E186" s="9"/>
    </row>
    <row r="187" spans="4:5" x14ac:dyDescent="0.2">
      <c r="D187" s="9"/>
      <c r="E187" s="9"/>
    </row>
    <row r="188" spans="4:5" x14ac:dyDescent="0.2">
      <c r="D188" s="9"/>
      <c r="E188" s="9"/>
    </row>
    <row r="189" spans="4:5" x14ac:dyDescent="0.2">
      <c r="D189" s="9"/>
      <c r="E189" s="9"/>
    </row>
    <row r="190" spans="4:5" x14ac:dyDescent="0.2">
      <c r="D190" s="9"/>
      <c r="E190" s="9"/>
    </row>
    <row r="191" spans="4:5" x14ac:dyDescent="0.2">
      <c r="D191" s="9"/>
      <c r="E191" s="9"/>
    </row>
    <row r="192" spans="4:5" x14ac:dyDescent="0.2">
      <c r="D192" s="9"/>
      <c r="E192" s="9"/>
    </row>
    <row r="193" spans="4:5" x14ac:dyDescent="0.2">
      <c r="D193" s="9"/>
      <c r="E193" s="9"/>
    </row>
    <row r="194" spans="4:5" x14ac:dyDescent="0.2">
      <c r="D194" s="9"/>
      <c r="E194" s="9"/>
    </row>
    <row r="195" spans="4:5" x14ac:dyDescent="0.2">
      <c r="D195" s="9"/>
      <c r="E195" s="9"/>
    </row>
    <row r="196" spans="4:5" x14ac:dyDescent="0.2">
      <c r="D196" s="9"/>
      <c r="E196" s="9"/>
    </row>
    <row r="197" spans="4:5" x14ac:dyDescent="0.2">
      <c r="D197" s="9"/>
      <c r="E197" s="9"/>
    </row>
    <row r="198" spans="4:5" x14ac:dyDescent="0.2">
      <c r="D198" s="9"/>
      <c r="E198" s="9"/>
    </row>
    <row r="199" spans="4:5" x14ac:dyDescent="0.2">
      <c r="D199" s="9"/>
      <c r="E199" s="9"/>
    </row>
    <row r="200" spans="4:5" x14ac:dyDescent="0.2">
      <c r="D200" s="9"/>
      <c r="E200" s="9"/>
    </row>
    <row r="201" spans="4:5" x14ac:dyDescent="0.2">
      <c r="D201" s="9"/>
      <c r="E201" s="9"/>
    </row>
    <row r="202" spans="4:5" x14ac:dyDescent="0.2">
      <c r="D202" s="9"/>
      <c r="E202" s="9"/>
    </row>
    <row r="203" spans="4:5" x14ac:dyDescent="0.2">
      <c r="D203" s="9"/>
      <c r="E203" s="9"/>
    </row>
    <row r="204" spans="4:5" x14ac:dyDescent="0.2">
      <c r="D204" s="9"/>
      <c r="E204" s="9"/>
    </row>
    <row r="205" spans="4:5" x14ac:dyDescent="0.2">
      <c r="D205" s="9"/>
      <c r="E205" s="9"/>
    </row>
    <row r="206" spans="4:5" x14ac:dyDescent="0.2">
      <c r="D206" s="9"/>
      <c r="E206" s="9"/>
    </row>
    <row r="207" spans="4:5" x14ac:dyDescent="0.2">
      <c r="D207" s="9"/>
      <c r="E207" s="9"/>
    </row>
    <row r="208" spans="4:5" x14ac:dyDescent="0.2">
      <c r="D208" s="9"/>
      <c r="E208" s="9"/>
    </row>
    <row r="209" spans="4:5" x14ac:dyDescent="0.2">
      <c r="D209" s="9"/>
      <c r="E209" s="9"/>
    </row>
    <row r="210" spans="4:5" x14ac:dyDescent="0.2">
      <c r="D210" s="9"/>
      <c r="E210" s="9"/>
    </row>
    <row r="211" spans="4:5" x14ac:dyDescent="0.2">
      <c r="D211" s="9"/>
      <c r="E211" s="9"/>
    </row>
    <row r="212" spans="4:5" x14ac:dyDescent="0.2">
      <c r="D212" s="9"/>
      <c r="E212" s="9"/>
    </row>
    <row r="213" spans="4:5" x14ac:dyDescent="0.2">
      <c r="D213" s="9"/>
      <c r="E213" s="9"/>
    </row>
    <row r="214" spans="4:5" x14ac:dyDescent="0.2">
      <c r="D214" s="9"/>
      <c r="E214" s="9"/>
    </row>
    <row r="215" spans="4:5" x14ac:dyDescent="0.2">
      <c r="D215" s="9"/>
      <c r="E215" s="9"/>
    </row>
    <row r="216" spans="4:5" x14ac:dyDescent="0.2">
      <c r="D216" s="9"/>
      <c r="E216" s="9"/>
    </row>
    <row r="217" spans="4:5" x14ac:dyDescent="0.2">
      <c r="D217" s="9"/>
      <c r="E217" s="9"/>
    </row>
    <row r="218" spans="4:5" x14ac:dyDescent="0.2">
      <c r="D218" s="9"/>
      <c r="E218" s="9"/>
    </row>
    <row r="219" spans="4:5" x14ac:dyDescent="0.2">
      <c r="D219" s="9"/>
      <c r="E219" s="9"/>
    </row>
    <row r="220" spans="4:5" x14ac:dyDescent="0.2">
      <c r="D220" s="9"/>
      <c r="E220" s="9"/>
    </row>
    <row r="221" spans="4:5" x14ac:dyDescent="0.2">
      <c r="D221" s="9"/>
      <c r="E221" s="9"/>
    </row>
    <row r="222" spans="4:5" x14ac:dyDescent="0.2">
      <c r="D222" s="9"/>
      <c r="E222" s="9"/>
    </row>
    <row r="223" spans="4:5" x14ac:dyDescent="0.2">
      <c r="D223" s="9"/>
      <c r="E223" s="9"/>
    </row>
    <row r="224" spans="4:5" x14ac:dyDescent="0.2">
      <c r="D224" s="9"/>
      <c r="E224" s="9"/>
    </row>
    <row r="225" spans="4:5" x14ac:dyDescent="0.2">
      <c r="D225" s="9"/>
      <c r="E225" s="9"/>
    </row>
    <row r="226" spans="4:5" x14ac:dyDescent="0.2">
      <c r="D226" s="9"/>
      <c r="E226" s="9"/>
    </row>
    <row r="227" spans="4:5" x14ac:dyDescent="0.2">
      <c r="D227" s="9"/>
      <c r="E227" s="9"/>
    </row>
    <row r="228" spans="4:5" x14ac:dyDescent="0.2">
      <c r="D228" s="9"/>
      <c r="E228" s="9"/>
    </row>
    <row r="229" spans="4:5" x14ac:dyDescent="0.2">
      <c r="D229" s="9"/>
      <c r="E229" s="9"/>
    </row>
    <row r="230" spans="4:5" x14ac:dyDescent="0.2">
      <c r="D230" s="9"/>
      <c r="E230" s="9"/>
    </row>
    <row r="231" spans="4:5" x14ac:dyDescent="0.2">
      <c r="D231" s="9"/>
      <c r="E231" s="9"/>
    </row>
    <row r="232" spans="4:5" x14ac:dyDescent="0.2">
      <c r="D232" s="9"/>
      <c r="E232" s="9"/>
    </row>
    <row r="233" spans="4:5" x14ac:dyDescent="0.2">
      <c r="D233" s="9"/>
      <c r="E233" s="9"/>
    </row>
    <row r="234" spans="4:5" x14ac:dyDescent="0.2">
      <c r="D234" s="9"/>
      <c r="E234" s="9"/>
    </row>
    <row r="235" spans="4:5" x14ac:dyDescent="0.2">
      <c r="D235" s="9"/>
      <c r="E235" s="9"/>
    </row>
    <row r="236" spans="4:5" x14ac:dyDescent="0.2">
      <c r="D236" s="9"/>
      <c r="E236" s="9"/>
    </row>
    <row r="237" spans="4:5" x14ac:dyDescent="0.2">
      <c r="D237" s="9"/>
      <c r="E237" s="9"/>
    </row>
    <row r="238" spans="4:5" x14ac:dyDescent="0.2">
      <c r="D238" s="9"/>
      <c r="E238" s="9"/>
    </row>
    <row r="239" spans="4:5" x14ac:dyDescent="0.2">
      <c r="D239" s="9"/>
      <c r="E239" s="9"/>
    </row>
    <row r="240" spans="4:5" x14ac:dyDescent="0.2">
      <c r="D240" s="9"/>
      <c r="E240" s="9"/>
    </row>
    <row r="241" spans="4:5" x14ac:dyDescent="0.2">
      <c r="D241" s="9"/>
      <c r="E241" s="9"/>
    </row>
    <row r="242" spans="4:5" x14ac:dyDescent="0.2">
      <c r="D242" s="9"/>
      <c r="E242" s="9"/>
    </row>
    <row r="243" spans="4:5" x14ac:dyDescent="0.2">
      <c r="D243" s="9"/>
      <c r="E243" s="9"/>
    </row>
    <row r="244" spans="4:5" x14ac:dyDescent="0.2">
      <c r="D244" s="9"/>
      <c r="E244" s="9"/>
    </row>
    <row r="245" spans="4:5" x14ac:dyDescent="0.2">
      <c r="D245" s="9"/>
      <c r="E245" s="9"/>
    </row>
    <row r="246" spans="4:5" x14ac:dyDescent="0.2">
      <c r="D246" s="9"/>
      <c r="E246" s="9"/>
    </row>
    <row r="247" spans="4:5" x14ac:dyDescent="0.2">
      <c r="D247" s="9"/>
      <c r="E247" s="9"/>
    </row>
    <row r="248" spans="4:5" x14ac:dyDescent="0.2">
      <c r="D248" s="9"/>
      <c r="E248" s="9"/>
    </row>
    <row r="249" spans="4:5" x14ac:dyDescent="0.2">
      <c r="D249" s="9"/>
      <c r="E249" s="9"/>
    </row>
    <row r="250" spans="4:5" x14ac:dyDescent="0.2">
      <c r="D250" s="9"/>
      <c r="E250" s="9"/>
    </row>
    <row r="251" spans="4:5" x14ac:dyDescent="0.2">
      <c r="D251" s="9"/>
      <c r="E251" s="9"/>
    </row>
    <row r="252" spans="4:5" x14ac:dyDescent="0.2">
      <c r="D252" s="9"/>
      <c r="E252" s="9"/>
    </row>
    <row r="253" spans="4:5" x14ac:dyDescent="0.2">
      <c r="D253" s="9"/>
      <c r="E253" s="9"/>
    </row>
    <row r="254" spans="4:5" x14ac:dyDescent="0.2">
      <c r="D254" s="9"/>
      <c r="E254" s="9"/>
    </row>
    <row r="255" spans="4:5" x14ac:dyDescent="0.2">
      <c r="D255" s="9"/>
      <c r="E255" s="9"/>
    </row>
    <row r="256" spans="4:5" x14ac:dyDescent="0.2">
      <c r="D256" s="9"/>
      <c r="E256" s="9"/>
    </row>
    <row r="257" spans="4:5" x14ac:dyDescent="0.2">
      <c r="D257" s="9"/>
      <c r="E257" s="9"/>
    </row>
    <row r="258" spans="4:5" x14ac:dyDescent="0.2">
      <c r="D258" s="9"/>
      <c r="E258" s="9"/>
    </row>
    <row r="259" spans="4:5" x14ac:dyDescent="0.2">
      <c r="D259" s="9"/>
      <c r="E259" s="9"/>
    </row>
    <row r="260" spans="4:5" x14ac:dyDescent="0.2">
      <c r="D260" s="9"/>
      <c r="E260" s="9"/>
    </row>
    <row r="261" spans="4:5" x14ac:dyDescent="0.2">
      <c r="D261" s="9"/>
      <c r="E261" s="9"/>
    </row>
    <row r="262" spans="4:5" x14ac:dyDescent="0.2">
      <c r="D262" s="9"/>
      <c r="E262" s="9"/>
    </row>
    <row r="263" spans="4:5" x14ac:dyDescent="0.2">
      <c r="D263" s="9"/>
      <c r="E263" s="9"/>
    </row>
    <row r="264" spans="4:5" x14ac:dyDescent="0.2">
      <c r="D264" s="9"/>
      <c r="E264" s="9"/>
    </row>
    <row r="265" spans="4:5" x14ac:dyDescent="0.2">
      <c r="D265" s="9"/>
      <c r="E265" s="9"/>
    </row>
    <row r="266" spans="4:5" x14ac:dyDescent="0.2">
      <c r="D266" s="9"/>
      <c r="E266" s="9"/>
    </row>
    <row r="267" spans="4:5" x14ac:dyDescent="0.2">
      <c r="D267" s="9"/>
      <c r="E267" s="9"/>
    </row>
    <row r="268" spans="4:5" x14ac:dyDescent="0.2">
      <c r="D268" s="9"/>
      <c r="E268" s="9"/>
    </row>
    <row r="269" spans="4:5" x14ac:dyDescent="0.2">
      <c r="D269" s="9"/>
      <c r="E269" s="9"/>
    </row>
    <row r="270" spans="4:5" x14ac:dyDescent="0.2">
      <c r="D270" s="9"/>
      <c r="E270" s="9"/>
    </row>
    <row r="271" spans="4:5" x14ac:dyDescent="0.2">
      <c r="D271" s="9"/>
      <c r="E271" s="9"/>
    </row>
    <row r="272" spans="4:5" x14ac:dyDescent="0.2">
      <c r="D272" s="9"/>
      <c r="E272" s="9"/>
    </row>
    <row r="273" spans="4:5" x14ac:dyDescent="0.2">
      <c r="D273" s="9"/>
      <c r="E273" s="9"/>
    </row>
    <row r="274" spans="4:5" x14ac:dyDescent="0.2">
      <c r="D274" s="9"/>
      <c r="E274" s="9"/>
    </row>
    <row r="275" spans="4:5" x14ac:dyDescent="0.2">
      <c r="D275" s="9"/>
      <c r="E275" s="9"/>
    </row>
    <row r="276" spans="4:5" x14ac:dyDescent="0.2">
      <c r="D276" s="9"/>
      <c r="E276" s="9"/>
    </row>
    <row r="277" spans="4:5" x14ac:dyDescent="0.2">
      <c r="D277" s="9"/>
      <c r="E277" s="9"/>
    </row>
    <row r="278" spans="4:5" x14ac:dyDescent="0.2">
      <c r="D278" s="9"/>
      <c r="E278" s="9"/>
    </row>
    <row r="279" spans="4:5" x14ac:dyDescent="0.2">
      <c r="D279" s="9"/>
      <c r="E279" s="9"/>
    </row>
    <row r="280" spans="4:5" x14ac:dyDescent="0.2">
      <c r="D280" s="9"/>
      <c r="E280" s="9"/>
    </row>
    <row r="281" spans="4:5" x14ac:dyDescent="0.2">
      <c r="D281" s="9"/>
      <c r="E281" s="9"/>
    </row>
    <row r="282" spans="4:5" x14ac:dyDescent="0.2">
      <c r="D282" s="9"/>
      <c r="E282" s="9"/>
    </row>
    <row r="283" spans="4:5" x14ac:dyDescent="0.2">
      <c r="D283" s="9"/>
      <c r="E283" s="9"/>
    </row>
    <row r="284" spans="4:5" x14ac:dyDescent="0.2">
      <c r="D284" s="9"/>
      <c r="E284" s="9"/>
    </row>
    <row r="285" spans="4:5" x14ac:dyDescent="0.2">
      <c r="D285" s="9"/>
      <c r="E285" s="9"/>
    </row>
    <row r="286" spans="4:5" x14ac:dyDescent="0.2">
      <c r="D286" s="9"/>
      <c r="E286" s="9"/>
    </row>
    <row r="287" spans="4:5" x14ac:dyDescent="0.2">
      <c r="D287" s="9"/>
      <c r="E287" s="9"/>
    </row>
    <row r="288" spans="4:5" x14ac:dyDescent="0.2">
      <c r="D288" s="9"/>
      <c r="E288" s="9"/>
    </row>
    <row r="289" spans="4:5" x14ac:dyDescent="0.2">
      <c r="D289" s="9"/>
      <c r="E289" s="9"/>
    </row>
    <row r="290" spans="4:5" x14ac:dyDescent="0.2">
      <c r="D290" s="9"/>
      <c r="E290" s="9"/>
    </row>
    <row r="291" spans="4:5" x14ac:dyDescent="0.2">
      <c r="D291" s="9"/>
      <c r="E291" s="9"/>
    </row>
    <row r="292" spans="4:5" x14ac:dyDescent="0.2">
      <c r="D292" s="9"/>
      <c r="E292" s="9"/>
    </row>
    <row r="293" spans="4:5" x14ac:dyDescent="0.2">
      <c r="D293" s="9"/>
      <c r="E293" s="9"/>
    </row>
    <row r="294" spans="4:5" x14ac:dyDescent="0.2">
      <c r="D294" s="9"/>
      <c r="E294" s="9"/>
    </row>
    <row r="295" spans="4:5" x14ac:dyDescent="0.2">
      <c r="D295" s="9"/>
      <c r="E295" s="9"/>
    </row>
    <row r="296" spans="4:5" x14ac:dyDescent="0.2">
      <c r="D296" s="9"/>
      <c r="E296" s="9"/>
    </row>
    <row r="297" spans="4:5" x14ac:dyDescent="0.2">
      <c r="D297" s="9"/>
      <c r="E297" s="9"/>
    </row>
    <row r="298" spans="4:5" x14ac:dyDescent="0.2">
      <c r="D298" s="9"/>
      <c r="E298" s="9"/>
    </row>
    <row r="299" spans="4:5" x14ac:dyDescent="0.2">
      <c r="D299" s="9"/>
      <c r="E299" s="9"/>
    </row>
    <row r="300" spans="4:5" x14ac:dyDescent="0.2">
      <c r="D300" s="9"/>
      <c r="E300" s="9"/>
    </row>
    <row r="301" spans="4:5" x14ac:dyDescent="0.2">
      <c r="D301" s="9"/>
      <c r="E301" s="9"/>
    </row>
    <row r="302" spans="4:5" x14ac:dyDescent="0.2">
      <c r="D302" s="9"/>
      <c r="E302" s="9"/>
    </row>
    <row r="303" spans="4:5" x14ac:dyDescent="0.2">
      <c r="D303" s="9"/>
      <c r="E303" s="9"/>
    </row>
    <row r="304" spans="4:5" x14ac:dyDescent="0.2">
      <c r="D304" s="9"/>
      <c r="E304" s="9"/>
    </row>
    <row r="305" spans="4:5" x14ac:dyDescent="0.2">
      <c r="D305" s="9"/>
      <c r="E305" s="9"/>
    </row>
    <row r="306" spans="4:5" x14ac:dyDescent="0.2">
      <c r="D306" s="9"/>
      <c r="E306" s="9"/>
    </row>
    <row r="307" spans="4:5" x14ac:dyDescent="0.2">
      <c r="D307" s="9"/>
      <c r="E307" s="9"/>
    </row>
    <row r="308" spans="4:5" x14ac:dyDescent="0.2">
      <c r="D308" s="9"/>
      <c r="E308" s="9"/>
    </row>
    <row r="309" spans="4:5" x14ac:dyDescent="0.2">
      <c r="D309" s="9"/>
      <c r="E309" s="9"/>
    </row>
    <row r="310" spans="4:5" x14ac:dyDescent="0.2">
      <c r="D310" s="9"/>
      <c r="E310" s="9"/>
    </row>
    <row r="311" spans="4:5" x14ac:dyDescent="0.2">
      <c r="D311" s="9"/>
      <c r="E311" s="9"/>
    </row>
    <row r="312" spans="4:5" x14ac:dyDescent="0.2">
      <c r="D312" s="9"/>
      <c r="E312" s="9"/>
    </row>
    <row r="313" spans="4:5" x14ac:dyDescent="0.2">
      <c r="D313" s="9"/>
      <c r="E313" s="9"/>
    </row>
    <row r="314" spans="4:5" x14ac:dyDescent="0.2">
      <c r="D314" s="9"/>
      <c r="E314" s="9"/>
    </row>
    <row r="315" spans="4:5" x14ac:dyDescent="0.2">
      <c r="D315" s="9"/>
      <c r="E315" s="9"/>
    </row>
    <row r="316" spans="4:5" x14ac:dyDescent="0.2">
      <c r="D316" s="9"/>
      <c r="E316" s="9"/>
    </row>
    <row r="317" spans="4:5" x14ac:dyDescent="0.2">
      <c r="D317" s="9"/>
      <c r="E317" s="9"/>
    </row>
    <row r="318" spans="4:5" x14ac:dyDescent="0.2">
      <c r="D318" s="9"/>
      <c r="E318" s="9"/>
    </row>
    <row r="319" spans="4:5" x14ac:dyDescent="0.2">
      <c r="D319" s="9"/>
      <c r="E319" s="9"/>
    </row>
    <row r="320" spans="4:5" x14ac:dyDescent="0.2">
      <c r="D320" s="9"/>
      <c r="E320" s="9"/>
    </row>
    <row r="321" spans="4:5" x14ac:dyDescent="0.2">
      <c r="D321" s="9"/>
      <c r="E321" s="9"/>
    </row>
    <row r="322" spans="4:5" x14ac:dyDescent="0.2">
      <c r="D322" s="9"/>
      <c r="E322" s="9"/>
    </row>
    <row r="323" spans="4:5" x14ac:dyDescent="0.2">
      <c r="D323" s="9"/>
      <c r="E323" s="9"/>
    </row>
    <row r="324" spans="4:5" x14ac:dyDescent="0.2">
      <c r="D324" s="9"/>
      <c r="E324" s="9"/>
    </row>
    <row r="325" spans="4:5" x14ac:dyDescent="0.2">
      <c r="D325" s="9"/>
      <c r="E325" s="9"/>
    </row>
    <row r="326" spans="4:5" x14ac:dyDescent="0.2">
      <c r="D326" s="9"/>
      <c r="E326" s="9"/>
    </row>
    <row r="327" spans="4:5" x14ac:dyDescent="0.2">
      <c r="D327" s="9"/>
      <c r="E327" s="9"/>
    </row>
    <row r="328" spans="4:5" x14ac:dyDescent="0.2">
      <c r="D328" s="9"/>
      <c r="E328" s="9"/>
    </row>
    <row r="329" spans="4:5" x14ac:dyDescent="0.2">
      <c r="D329" s="9"/>
      <c r="E329" s="9"/>
    </row>
    <row r="330" spans="4:5" x14ac:dyDescent="0.2">
      <c r="D330" s="9"/>
      <c r="E330" s="9"/>
    </row>
    <row r="331" spans="4:5" x14ac:dyDescent="0.2">
      <c r="D331" s="9"/>
      <c r="E331" s="9"/>
    </row>
    <row r="332" spans="4:5" x14ac:dyDescent="0.2">
      <c r="D332" s="9"/>
      <c r="E332" s="9"/>
    </row>
    <row r="333" spans="4:5" x14ac:dyDescent="0.2">
      <c r="D333" s="9"/>
      <c r="E333" s="9"/>
    </row>
    <row r="334" spans="4:5" x14ac:dyDescent="0.2">
      <c r="D334" s="9"/>
      <c r="E334" s="9"/>
    </row>
    <row r="335" spans="4:5" x14ac:dyDescent="0.2">
      <c r="D335" s="9"/>
      <c r="E335" s="9"/>
    </row>
    <row r="336" spans="4:5" x14ac:dyDescent="0.2">
      <c r="D336" s="9"/>
      <c r="E336" s="9"/>
    </row>
    <row r="337" spans="4:5" x14ac:dyDescent="0.2">
      <c r="D337" s="9"/>
      <c r="E337" s="9"/>
    </row>
    <row r="338" spans="4:5" x14ac:dyDescent="0.2">
      <c r="D338" s="9"/>
      <c r="E338" s="9"/>
    </row>
    <row r="339" spans="4:5" x14ac:dyDescent="0.2">
      <c r="D339" s="9"/>
      <c r="E339" s="9"/>
    </row>
    <row r="340" spans="4:5" x14ac:dyDescent="0.2">
      <c r="D340" s="9"/>
      <c r="E340" s="9"/>
    </row>
    <row r="341" spans="4:5" x14ac:dyDescent="0.2">
      <c r="D341" s="9"/>
      <c r="E341" s="9"/>
    </row>
    <row r="342" spans="4:5" x14ac:dyDescent="0.2">
      <c r="D342" s="9"/>
      <c r="E342" s="9"/>
    </row>
    <row r="343" spans="4:5" x14ac:dyDescent="0.2">
      <c r="D343" s="9"/>
      <c r="E343" s="9"/>
    </row>
    <row r="344" spans="4:5" x14ac:dyDescent="0.2">
      <c r="D344" s="9"/>
      <c r="E344" s="9"/>
    </row>
    <row r="345" spans="4:5" x14ac:dyDescent="0.2">
      <c r="D345" s="9"/>
      <c r="E345" s="9"/>
    </row>
    <row r="346" spans="4:5" x14ac:dyDescent="0.2">
      <c r="D346" s="9"/>
      <c r="E346" s="9"/>
    </row>
    <row r="347" spans="4:5" x14ac:dyDescent="0.2">
      <c r="D347" s="9"/>
      <c r="E347" s="9"/>
    </row>
    <row r="348" spans="4:5" x14ac:dyDescent="0.2">
      <c r="D348" s="9"/>
      <c r="E348" s="9"/>
    </row>
    <row r="349" spans="4:5" x14ac:dyDescent="0.2">
      <c r="D349" s="9"/>
      <c r="E349" s="9"/>
    </row>
    <row r="350" spans="4:5" x14ac:dyDescent="0.2">
      <c r="D350" s="9"/>
      <c r="E350" s="9"/>
    </row>
    <row r="351" spans="4:5" x14ac:dyDescent="0.2">
      <c r="D351" s="9"/>
      <c r="E351" s="9"/>
    </row>
    <row r="352" spans="4:5" x14ac:dyDescent="0.2">
      <c r="D352" s="9"/>
      <c r="E352" s="9"/>
    </row>
    <row r="353" spans="4:5" x14ac:dyDescent="0.2">
      <c r="D353" s="9"/>
      <c r="E353" s="9"/>
    </row>
    <row r="354" spans="4:5" x14ac:dyDescent="0.2">
      <c r="D354" s="9"/>
      <c r="E354" s="9"/>
    </row>
    <row r="355" spans="4:5" x14ac:dyDescent="0.2">
      <c r="D355" s="9"/>
      <c r="E355" s="9"/>
    </row>
    <row r="356" spans="4:5" x14ac:dyDescent="0.2">
      <c r="D356" s="9"/>
      <c r="E356" s="9"/>
    </row>
    <row r="357" spans="4:5" x14ac:dyDescent="0.2">
      <c r="D357" s="9"/>
      <c r="E357" s="9"/>
    </row>
    <row r="358" spans="4:5" x14ac:dyDescent="0.2">
      <c r="D358" s="9"/>
      <c r="E358" s="9"/>
    </row>
    <row r="359" spans="4:5" x14ac:dyDescent="0.2">
      <c r="D359" s="9"/>
      <c r="E359" s="9"/>
    </row>
    <row r="360" spans="4:5" x14ac:dyDescent="0.2">
      <c r="D360" s="9"/>
      <c r="E360" s="9"/>
    </row>
    <row r="361" spans="4:5" x14ac:dyDescent="0.2">
      <c r="D361" s="9"/>
      <c r="E361" s="9"/>
    </row>
    <row r="362" spans="4:5" x14ac:dyDescent="0.2">
      <c r="D362" s="9"/>
      <c r="E362" s="9"/>
    </row>
    <row r="363" spans="4:5" x14ac:dyDescent="0.2">
      <c r="D363" s="9"/>
      <c r="E363" s="9"/>
    </row>
    <row r="364" spans="4:5" x14ac:dyDescent="0.2">
      <c r="D364" s="9"/>
      <c r="E364" s="9"/>
    </row>
    <row r="365" spans="4:5" x14ac:dyDescent="0.2">
      <c r="D365" s="9"/>
      <c r="E365" s="9"/>
    </row>
    <row r="366" spans="4:5" x14ac:dyDescent="0.2">
      <c r="D366" s="9"/>
      <c r="E366" s="9"/>
    </row>
    <row r="367" spans="4:5" x14ac:dyDescent="0.2">
      <c r="D367" s="9"/>
      <c r="E367" s="9"/>
    </row>
    <row r="368" spans="4:5" x14ac:dyDescent="0.2">
      <c r="D368" s="9"/>
      <c r="E368" s="9"/>
    </row>
    <row r="369" spans="4:5" x14ac:dyDescent="0.2">
      <c r="D369" s="9"/>
      <c r="E369" s="9"/>
    </row>
    <row r="370" spans="4:5" x14ac:dyDescent="0.2">
      <c r="D370" s="9"/>
      <c r="E370" s="9"/>
    </row>
    <row r="371" spans="4:5" x14ac:dyDescent="0.2">
      <c r="D371" s="9"/>
      <c r="E371" s="9"/>
    </row>
    <row r="372" spans="4:5" x14ac:dyDescent="0.2">
      <c r="D372" s="9"/>
      <c r="E372" s="9"/>
    </row>
    <row r="373" spans="4:5" x14ac:dyDescent="0.2">
      <c r="D373" s="9"/>
      <c r="E373" s="9"/>
    </row>
    <row r="374" spans="4:5" x14ac:dyDescent="0.2">
      <c r="D374" s="9"/>
      <c r="E374" s="9"/>
    </row>
    <row r="375" spans="4:5" x14ac:dyDescent="0.2">
      <c r="D375" s="9"/>
      <c r="E375" s="9"/>
    </row>
    <row r="376" spans="4:5" x14ac:dyDescent="0.2">
      <c r="D376" s="9"/>
      <c r="E376" s="9"/>
    </row>
    <row r="377" spans="4:5" x14ac:dyDescent="0.2">
      <c r="D377" s="9"/>
      <c r="E377" s="9"/>
    </row>
    <row r="378" spans="4:5" x14ac:dyDescent="0.2">
      <c r="D378" s="9"/>
      <c r="E378" s="9"/>
    </row>
    <row r="379" spans="4:5" x14ac:dyDescent="0.2">
      <c r="D379" s="9"/>
      <c r="E379" s="9"/>
    </row>
    <row r="380" spans="4:5" x14ac:dyDescent="0.2">
      <c r="D380" s="9"/>
      <c r="E380" s="9"/>
    </row>
    <row r="381" spans="4:5" x14ac:dyDescent="0.2">
      <c r="D381" s="9"/>
      <c r="E381" s="9"/>
    </row>
    <row r="382" spans="4:5" x14ac:dyDescent="0.2">
      <c r="D382" s="9"/>
      <c r="E382" s="9"/>
    </row>
    <row r="383" spans="4:5" x14ac:dyDescent="0.2">
      <c r="D383" s="9"/>
      <c r="E383" s="9"/>
    </row>
    <row r="384" spans="4:5" x14ac:dyDescent="0.2">
      <c r="D384" s="9"/>
      <c r="E384" s="9"/>
    </row>
    <row r="385" spans="4:5" x14ac:dyDescent="0.2">
      <c r="D385" s="9"/>
      <c r="E385" s="9"/>
    </row>
    <row r="386" spans="4:5" x14ac:dyDescent="0.2">
      <c r="D386" s="9"/>
      <c r="E386" s="9"/>
    </row>
    <row r="387" spans="4:5" x14ac:dyDescent="0.2">
      <c r="D387" s="9"/>
      <c r="E387" s="9"/>
    </row>
    <row r="388" spans="4:5" x14ac:dyDescent="0.2">
      <c r="D388" s="9"/>
      <c r="E388" s="9"/>
    </row>
    <row r="389" spans="4:5" x14ac:dyDescent="0.2">
      <c r="D389" s="9"/>
      <c r="E389" s="9"/>
    </row>
    <row r="390" spans="4:5" x14ac:dyDescent="0.2">
      <c r="D390" s="9"/>
      <c r="E390" s="9"/>
    </row>
    <row r="391" spans="4:5" x14ac:dyDescent="0.2">
      <c r="D391" s="9"/>
      <c r="E391" s="9"/>
    </row>
    <row r="392" spans="4:5" x14ac:dyDescent="0.2">
      <c r="D392" s="9"/>
      <c r="E392" s="9"/>
    </row>
    <row r="393" spans="4:5" x14ac:dyDescent="0.2">
      <c r="D393" s="9"/>
      <c r="E393" s="9"/>
    </row>
    <row r="394" spans="4:5" x14ac:dyDescent="0.2">
      <c r="D394" s="9"/>
      <c r="E394" s="9"/>
    </row>
    <row r="395" spans="4:5" x14ac:dyDescent="0.2">
      <c r="D395" s="9"/>
      <c r="E395" s="9"/>
    </row>
    <row r="396" spans="4:5" x14ac:dyDescent="0.2">
      <c r="D396" s="9"/>
      <c r="E396" s="9"/>
    </row>
    <row r="397" spans="4:5" x14ac:dyDescent="0.2">
      <c r="D397" s="9"/>
      <c r="E397" s="9"/>
    </row>
    <row r="398" spans="4:5" x14ac:dyDescent="0.2">
      <c r="D398" s="9"/>
      <c r="E398" s="9"/>
    </row>
    <row r="399" spans="4:5" x14ac:dyDescent="0.2">
      <c r="D399" s="9"/>
      <c r="E399" s="9"/>
    </row>
    <row r="400" spans="4:5" x14ac:dyDescent="0.2">
      <c r="D400" s="9"/>
      <c r="E400" s="9"/>
    </row>
    <row r="401" spans="4:5" x14ac:dyDescent="0.2">
      <c r="D401" s="9"/>
      <c r="E401" s="9"/>
    </row>
    <row r="402" spans="4:5" x14ac:dyDescent="0.2">
      <c r="D402" s="9"/>
      <c r="E402" s="9"/>
    </row>
    <row r="403" spans="4:5" x14ac:dyDescent="0.2">
      <c r="D403" s="9"/>
      <c r="E403" s="9"/>
    </row>
    <row r="404" spans="4:5" x14ac:dyDescent="0.2">
      <c r="D404" s="9"/>
      <c r="E404" s="9"/>
    </row>
    <row r="405" spans="4:5" x14ac:dyDescent="0.2">
      <c r="D405" s="9"/>
      <c r="E405" s="9"/>
    </row>
    <row r="406" spans="4:5" x14ac:dyDescent="0.2">
      <c r="D406" s="9"/>
      <c r="E406" s="9"/>
    </row>
    <row r="407" spans="4:5" x14ac:dyDescent="0.2">
      <c r="D407" s="9"/>
      <c r="E407" s="9"/>
    </row>
    <row r="408" spans="4:5" x14ac:dyDescent="0.2">
      <c r="D408" s="9"/>
      <c r="E408" s="9"/>
    </row>
    <row r="409" spans="4:5" x14ac:dyDescent="0.2">
      <c r="D409" s="9"/>
      <c r="E409" s="9"/>
    </row>
    <row r="410" spans="4:5" x14ac:dyDescent="0.2">
      <c r="D410" s="9"/>
      <c r="E410" s="9"/>
    </row>
    <row r="411" spans="4:5" x14ac:dyDescent="0.2">
      <c r="D411" s="9"/>
      <c r="E411" s="9"/>
    </row>
    <row r="412" spans="4:5" x14ac:dyDescent="0.2">
      <c r="D412" s="9"/>
      <c r="E412" s="9"/>
    </row>
    <row r="413" spans="4:5" x14ac:dyDescent="0.2">
      <c r="D413" s="9"/>
      <c r="E413" s="9"/>
    </row>
    <row r="414" spans="4:5" x14ac:dyDescent="0.2">
      <c r="D414" s="9"/>
      <c r="E414" s="9"/>
    </row>
    <row r="415" spans="4:5" x14ac:dyDescent="0.2">
      <c r="D415" s="9"/>
      <c r="E415" s="9"/>
    </row>
    <row r="416" spans="4:5" x14ac:dyDescent="0.2">
      <c r="D416" s="9"/>
      <c r="E416" s="9"/>
    </row>
    <row r="417" spans="4:5" x14ac:dyDescent="0.2">
      <c r="D417" s="9"/>
      <c r="E417" s="9"/>
    </row>
    <row r="418" spans="4:5" x14ac:dyDescent="0.2">
      <c r="D418" s="9"/>
      <c r="E418" s="9"/>
    </row>
    <row r="419" spans="4:5" x14ac:dyDescent="0.2">
      <c r="D419" s="9"/>
      <c r="E419" s="9"/>
    </row>
    <row r="420" spans="4:5" x14ac:dyDescent="0.2">
      <c r="D420" s="9"/>
      <c r="E420" s="9"/>
    </row>
    <row r="421" spans="4:5" x14ac:dyDescent="0.2">
      <c r="D421" s="9"/>
      <c r="E421" s="9"/>
    </row>
    <row r="422" spans="4:5" x14ac:dyDescent="0.2">
      <c r="D422" s="9"/>
      <c r="E422" s="9"/>
    </row>
    <row r="423" spans="4:5" x14ac:dyDescent="0.2">
      <c r="D423" s="9"/>
      <c r="E423" s="9"/>
    </row>
    <row r="424" spans="4:5" x14ac:dyDescent="0.2">
      <c r="D424" s="9"/>
      <c r="E424" s="9"/>
    </row>
    <row r="425" spans="4:5" x14ac:dyDescent="0.2">
      <c r="D425" s="9"/>
      <c r="E425" s="9"/>
    </row>
    <row r="426" spans="4:5" x14ac:dyDescent="0.2">
      <c r="D426" s="9"/>
      <c r="E426" s="9"/>
    </row>
    <row r="427" spans="4:5" x14ac:dyDescent="0.2">
      <c r="D427" s="9"/>
      <c r="E427" s="9"/>
    </row>
    <row r="428" spans="4:5" x14ac:dyDescent="0.2">
      <c r="D428" s="9"/>
      <c r="E428" s="9"/>
    </row>
    <row r="429" spans="4:5" x14ac:dyDescent="0.2">
      <c r="D429" s="9"/>
      <c r="E429" s="9"/>
    </row>
    <row r="430" spans="4:5" x14ac:dyDescent="0.2">
      <c r="D430" s="9"/>
      <c r="E430" s="9"/>
    </row>
    <row r="431" spans="4:5" x14ac:dyDescent="0.2">
      <c r="D431" s="9"/>
      <c r="E431" s="9"/>
    </row>
    <row r="432" spans="4:5" x14ac:dyDescent="0.2">
      <c r="D432" s="9"/>
      <c r="E432" s="9"/>
    </row>
    <row r="433" spans="4:5" x14ac:dyDescent="0.2">
      <c r="D433" s="9"/>
      <c r="E433" s="9"/>
    </row>
    <row r="434" spans="4:5" x14ac:dyDescent="0.2">
      <c r="D434" s="9"/>
      <c r="E434" s="9"/>
    </row>
    <row r="435" spans="4:5" x14ac:dyDescent="0.2">
      <c r="D435" s="9"/>
      <c r="E435" s="9"/>
    </row>
    <row r="436" spans="4:5" x14ac:dyDescent="0.2">
      <c r="D436" s="9"/>
      <c r="E436" s="9"/>
    </row>
    <row r="437" spans="4:5" x14ac:dyDescent="0.2">
      <c r="D437" s="9"/>
      <c r="E437" s="9"/>
    </row>
    <row r="438" spans="4:5" x14ac:dyDescent="0.2">
      <c r="D438" s="9"/>
      <c r="E438" s="9"/>
    </row>
    <row r="439" spans="4:5" x14ac:dyDescent="0.2">
      <c r="D439" s="9"/>
      <c r="E439" s="9"/>
    </row>
    <row r="440" spans="4:5" x14ac:dyDescent="0.2">
      <c r="D440" s="9"/>
      <c r="E440" s="9"/>
    </row>
    <row r="441" spans="4:5" x14ac:dyDescent="0.2">
      <c r="D441" s="9"/>
      <c r="E441" s="9"/>
    </row>
    <row r="442" spans="4:5" x14ac:dyDescent="0.2">
      <c r="D442" s="9"/>
      <c r="E442" s="9"/>
    </row>
    <row r="443" spans="4:5" x14ac:dyDescent="0.2">
      <c r="D443" s="9"/>
      <c r="E443" s="9"/>
    </row>
    <row r="444" spans="4:5" x14ac:dyDescent="0.2">
      <c r="D444" s="9"/>
      <c r="E444" s="9"/>
    </row>
    <row r="445" spans="4:5" x14ac:dyDescent="0.2">
      <c r="D445" s="9"/>
      <c r="E445" s="9"/>
    </row>
    <row r="446" spans="4:5" x14ac:dyDescent="0.2">
      <c r="D446" s="9"/>
      <c r="E446" s="9"/>
    </row>
    <row r="447" spans="4:5" x14ac:dyDescent="0.2">
      <c r="D447" s="9"/>
      <c r="E447" s="9"/>
    </row>
    <row r="448" spans="4:5" x14ac:dyDescent="0.2">
      <c r="D448" s="9"/>
      <c r="E448" s="9"/>
    </row>
    <row r="449" spans="4:5" x14ac:dyDescent="0.2">
      <c r="D449" s="9"/>
      <c r="E449" s="9"/>
    </row>
    <row r="450" spans="4:5" x14ac:dyDescent="0.2">
      <c r="D450" s="9"/>
      <c r="E450" s="9"/>
    </row>
    <row r="451" spans="4:5" x14ac:dyDescent="0.2">
      <c r="D451" s="9"/>
      <c r="E451" s="9"/>
    </row>
    <row r="452" spans="4:5" x14ac:dyDescent="0.2">
      <c r="D452" s="9"/>
      <c r="E452" s="9"/>
    </row>
    <row r="453" spans="4:5" x14ac:dyDescent="0.2">
      <c r="D453" s="9"/>
      <c r="E453" s="9"/>
    </row>
    <row r="454" spans="4:5" x14ac:dyDescent="0.2">
      <c r="D454" s="9"/>
      <c r="E454" s="9"/>
    </row>
    <row r="455" spans="4:5" x14ac:dyDescent="0.2">
      <c r="D455" s="9"/>
      <c r="E455" s="9"/>
    </row>
    <row r="456" spans="4:5" x14ac:dyDescent="0.2">
      <c r="D456" s="9"/>
      <c r="E456" s="9"/>
    </row>
    <row r="457" spans="4:5" x14ac:dyDescent="0.2">
      <c r="D457" s="9"/>
      <c r="E457" s="9"/>
    </row>
    <row r="458" spans="4:5" x14ac:dyDescent="0.2">
      <c r="D458" s="9"/>
      <c r="E458" s="9"/>
    </row>
    <row r="459" spans="4:5" x14ac:dyDescent="0.2">
      <c r="D459" s="9"/>
      <c r="E459" s="9"/>
    </row>
    <row r="460" spans="4:5" x14ac:dyDescent="0.2">
      <c r="D460" s="9"/>
      <c r="E460" s="9"/>
    </row>
    <row r="461" spans="4:5" x14ac:dyDescent="0.2">
      <c r="D461" s="9"/>
      <c r="E461" s="9"/>
    </row>
    <row r="462" spans="4:5" x14ac:dyDescent="0.2">
      <c r="D462" s="9"/>
      <c r="E462" s="9"/>
    </row>
    <row r="463" spans="4:5" x14ac:dyDescent="0.2">
      <c r="D463" s="9"/>
      <c r="E463" s="9"/>
    </row>
    <row r="464" spans="4:5" x14ac:dyDescent="0.2">
      <c r="D464" s="9"/>
      <c r="E464" s="9"/>
    </row>
    <row r="465" spans="4:5" x14ac:dyDescent="0.2">
      <c r="D465" s="9"/>
      <c r="E465" s="9"/>
    </row>
    <row r="466" spans="4:5" x14ac:dyDescent="0.2">
      <c r="D466" s="9"/>
      <c r="E466" s="9"/>
    </row>
    <row r="467" spans="4:5" x14ac:dyDescent="0.2">
      <c r="D467" s="9"/>
      <c r="E467" s="9"/>
    </row>
    <row r="468" spans="4:5" x14ac:dyDescent="0.2">
      <c r="D468" s="9"/>
      <c r="E468" s="9"/>
    </row>
    <row r="469" spans="4:5" x14ac:dyDescent="0.2">
      <c r="D469" s="9"/>
      <c r="E469" s="9"/>
    </row>
    <row r="470" spans="4:5" x14ac:dyDescent="0.2">
      <c r="D470" s="9"/>
      <c r="E470" s="9"/>
    </row>
    <row r="471" spans="4:5" x14ac:dyDescent="0.2">
      <c r="D471" s="9"/>
      <c r="E471" s="9"/>
    </row>
    <row r="472" spans="4:5" x14ac:dyDescent="0.2">
      <c r="D472" s="9"/>
      <c r="E472" s="9"/>
    </row>
    <row r="473" spans="4:5" x14ac:dyDescent="0.2">
      <c r="D473" s="9"/>
      <c r="E473" s="9"/>
    </row>
    <row r="474" spans="4:5" x14ac:dyDescent="0.2">
      <c r="D474" s="9"/>
      <c r="E474" s="9"/>
    </row>
    <row r="475" spans="4:5" x14ac:dyDescent="0.2">
      <c r="D475" s="9"/>
      <c r="E475" s="9"/>
    </row>
    <row r="476" spans="4:5" x14ac:dyDescent="0.2">
      <c r="D476" s="9"/>
      <c r="E476" s="9"/>
    </row>
    <row r="477" spans="4:5" x14ac:dyDescent="0.2">
      <c r="D477" s="9"/>
      <c r="E477" s="9"/>
    </row>
    <row r="478" spans="4:5" x14ac:dyDescent="0.2">
      <c r="D478" s="9"/>
      <c r="E478" s="9"/>
    </row>
    <row r="479" spans="4:5" x14ac:dyDescent="0.2">
      <c r="D479" s="9"/>
      <c r="E479" s="9"/>
    </row>
    <row r="480" spans="4:5" x14ac:dyDescent="0.2">
      <c r="D480" s="9"/>
      <c r="E480" s="9"/>
    </row>
    <row r="481" spans="4:5" x14ac:dyDescent="0.2">
      <c r="D481" s="9"/>
      <c r="E481" s="9"/>
    </row>
    <row r="482" spans="4:5" x14ac:dyDescent="0.2">
      <c r="D482" s="9"/>
      <c r="E482" s="9"/>
    </row>
    <row r="483" spans="4:5" x14ac:dyDescent="0.2">
      <c r="D483" s="9"/>
      <c r="E483" s="9"/>
    </row>
    <row r="484" spans="4:5" x14ac:dyDescent="0.2">
      <c r="D484" s="9"/>
      <c r="E484" s="9"/>
    </row>
    <row r="485" spans="4:5" x14ac:dyDescent="0.2">
      <c r="D485" s="9"/>
      <c r="E485" s="9"/>
    </row>
    <row r="486" spans="4:5" x14ac:dyDescent="0.2">
      <c r="D486" s="9"/>
      <c r="E486" s="9"/>
    </row>
    <row r="487" spans="4:5" x14ac:dyDescent="0.2">
      <c r="D487" s="9"/>
      <c r="E487" s="9"/>
    </row>
    <row r="488" spans="4:5" x14ac:dyDescent="0.2">
      <c r="D488" s="9"/>
      <c r="E488" s="9"/>
    </row>
    <row r="489" spans="4:5" x14ac:dyDescent="0.2">
      <c r="D489" s="9"/>
      <c r="E489" s="9"/>
    </row>
    <row r="490" spans="4:5" x14ac:dyDescent="0.2">
      <c r="D490" s="9"/>
      <c r="E490" s="9"/>
    </row>
    <row r="491" spans="4:5" x14ac:dyDescent="0.2">
      <c r="D491" s="9"/>
      <c r="E491" s="9"/>
    </row>
    <row r="492" spans="4:5" x14ac:dyDescent="0.2">
      <c r="D492" s="9"/>
      <c r="E492" s="9"/>
    </row>
    <row r="493" spans="4:5" x14ac:dyDescent="0.2">
      <c r="D493" s="9"/>
      <c r="E493" s="9"/>
    </row>
    <row r="494" spans="4:5" x14ac:dyDescent="0.2">
      <c r="D494" s="9"/>
      <c r="E494" s="9"/>
    </row>
    <row r="495" spans="4:5" x14ac:dyDescent="0.2">
      <c r="D495" s="9"/>
      <c r="E495" s="9"/>
    </row>
    <row r="496" spans="4:5" x14ac:dyDescent="0.2">
      <c r="D496" s="9"/>
      <c r="E496" s="9"/>
    </row>
    <row r="497" spans="4:5" x14ac:dyDescent="0.2">
      <c r="D497" s="9"/>
      <c r="E497" s="9"/>
    </row>
    <row r="498" spans="4:5" x14ac:dyDescent="0.2">
      <c r="D498" s="9"/>
      <c r="E498" s="9"/>
    </row>
    <row r="499" spans="4:5" x14ac:dyDescent="0.2">
      <c r="D499" s="9"/>
      <c r="E499" s="9"/>
    </row>
    <row r="500" spans="4:5" x14ac:dyDescent="0.2">
      <c r="D500" s="9"/>
      <c r="E500" s="9"/>
    </row>
    <row r="501" spans="4:5" x14ac:dyDescent="0.2">
      <c r="D501" s="9"/>
      <c r="E501" s="9"/>
    </row>
    <row r="502" spans="4:5" x14ac:dyDescent="0.2">
      <c r="D502" s="9"/>
      <c r="E502" s="9"/>
    </row>
    <row r="503" spans="4:5" x14ac:dyDescent="0.2">
      <c r="D503" s="9"/>
      <c r="E503" s="9"/>
    </row>
    <row r="504" spans="4:5" x14ac:dyDescent="0.2">
      <c r="D504" s="9"/>
      <c r="E504" s="9"/>
    </row>
    <row r="505" spans="4:5" x14ac:dyDescent="0.2">
      <c r="D505" s="9"/>
      <c r="E505" s="9"/>
    </row>
    <row r="506" spans="4:5" x14ac:dyDescent="0.2">
      <c r="D506" s="9"/>
      <c r="E506" s="9"/>
    </row>
    <row r="507" spans="4:5" x14ac:dyDescent="0.2">
      <c r="D507" s="9"/>
      <c r="E507" s="9"/>
    </row>
    <row r="508" spans="4:5" x14ac:dyDescent="0.2">
      <c r="D508" s="9"/>
      <c r="E508" s="9"/>
    </row>
    <row r="509" spans="4:5" x14ac:dyDescent="0.2">
      <c r="D509" s="9"/>
      <c r="E509" s="9"/>
    </row>
    <row r="510" spans="4:5" x14ac:dyDescent="0.2">
      <c r="D510" s="9"/>
      <c r="E510" s="9"/>
    </row>
    <row r="511" spans="4:5" x14ac:dyDescent="0.2">
      <c r="D511" s="9"/>
      <c r="E511" s="9"/>
    </row>
    <row r="512" spans="4:5" x14ac:dyDescent="0.2">
      <c r="D512" s="9"/>
      <c r="E512" s="9"/>
    </row>
    <row r="513" spans="4:5" x14ac:dyDescent="0.2">
      <c r="D513" s="9"/>
      <c r="E513" s="9"/>
    </row>
    <row r="514" spans="4:5" x14ac:dyDescent="0.2">
      <c r="D514" s="9"/>
      <c r="E514" s="9"/>
    </row>
    <row r="515" spans="4:5" x14ac:dyDescent="0.2">
      <c r="D515" s="9"/>
      <c r="E515" s="9"/>
    </row>
    <row r="516" spans="4:5" x14ac:dyDescent="0.2">
      <c r="D516" s="9"/>
      <c r="E516" s="9"/>
    </row>
    <row r="517" spans="4:5" x14ac:dyDescent="0.2">
      <c r="D517" s="9"/>
      <c r="E517" s="9"/>
    </row>
    <row r="518" spans="4:5" x14ac:dyDescent="0.2">
      <c r="D518" s="9"/>
      <c r="E518" s="9"/>
    </row>
    <row r="519" spans="4:5" x14ac:dyDescent="0.2">
      <c r="D519" s="9"/>
      <c r="E519" s="9"/>
    </row>
    <row r="520" spans="4:5" x14ac:dyDescent="0.2">
      <c r="D520" s="9"/>
      <c r="E520" s="9"/>
    </row>
    <row r="521" spans="4:5" x14ac:dyDescent="0.2">
      <c r="D521" s="9"/>
      <c r="E521" s="9"/>
    </row>
    <row r="522" spans="4:5" x14ac:dyDescent="0.2">
      <c r="D522" s="9"/>
      <c r="E522" s="9"/>
    </row>
    <row r="523" spans="4:5" x14ac:dyDescent="0.2">
      <c r="D523" s="9"/>
      <c r="E523" s="9"/>
    </row>
    <row r="524" spans="4:5" x14ac:dyDescent="0.2">
      <c r="D524" s="9"/>
      <c r="E524" s="9"/>
    </row>
    <row r="525" spans="4:5" x14ac:dyDescent="0.2">
      <c r="D525" s="9"/>
      <c r="E525" s="9"/>
    </row>
    <row r="526" spans="4:5" x14ac:dyDescent="0.2">
      <c r="D526" s="9"/>
      <c r="E526" s="9"/>
    </row>
    <row r="527" spans="4:5" x14ac:dyDescent="0.2">
      <c r="D527" s="9"/>
      <c r="E527" s="9"/>
    </row>
    <row r="528" spans="4:5" x14ac:dyDescent="0.2">
      <c r="D528" s="9"/>
      <c r="E528" s="9"/>
    </row>
    <row r="529" spans="4:5" x14ac:dyDescent="0.2">
      <c r="D529" s="9"/>
      <c r="E529" s="9"/>
    </row>
    <row r="530" spans="4:5" x14ac:dyDescent="0.2">
      <c r="D530" s="9"/>
      <c r="E530" s="9"/>
    </row>
    <row r="531" spans="4:5" x14ac:dyDescent="0.2">
      <c r="D531" s="9"/>
      <c r="E531" s="9"/>
    </row>
    <row r="532" spans="4:5" x14ac:dyDescent="0.2">
      <c r="D532" s="9"/>
      <c r="E532" s="9"/>
    </row>
    <row r="533" spans="4:5" x14ac:dyDescent="0.2">
      <c r="D533" s="9"/>
      <c r="E533" s="9"/>
    </row>
    <row r="534" spans="4:5" x14ac:dyDescent="0.2">
      <c r="D534" s="9"/>
      <c r="E534" s="9"/>
    </row>
    <row r="535" spans="4:5" x14ac:dyDescent="0.2">
      <c r="D535" s="9"/>
      <c r="E535" s="9"/>
    </row>
    <row r="536" spans="4:5" x14ac:dyDescent="0.2">
      <c r="D536" s="9"/>
      <c r="E536" s="9"/>
    </row>
    <row r="537" spans="4:5" x14ac:dyDescent="0.2">
      <c r="D537" s="9"/>
      <c r="E537" s="9"/>
    </row>
    <row r="538" spans="4:5" x14ac:dyDescent="0.2">
      <c r="D538" s="9"/>
      <c r="E538" s="9"/>
    </row>
    <row r="539" spans="4:5" x14ac:dyDescent="0.2">
      <c r="D539" s="9"/>
      <c r="E539" s="9"/>
    </row>
    <row r="540" spans="4:5" x14ac:dyDescent="0.2">
      <c r="D540" s="9"/>
      <c r="E540" s="9"/>
    </row>
    <row r="541" spans="4:5" x14ac:dyDescent="0.2">
      <c r="D541" s="9"/>
      <c r="E541" s="9"/>
    </row>
    <row r="542" spans="4:5" x14ac:dyDescent="0.2">
      <c r="D542" s="9"/>
      <c r="E542" s="9"/>
    </row>
    <row r="543" spans="4:5" x14ac:dyDescent="0.2">
      <c r="D543" s="9"/>
      <c r="E543" s="9"/>
    </row>
    <row r="544" spans="4:5" x14ac:dyDescent="0.2">
      <c r="D544" s="9"/>
      <c r="E544" s="9"/>
    </row>
    <row r="545" spans="4:5" x14ac:dyDescent="0.2">
      <c r="D545" s="9"/>
      <c r="E545" s="9"/>
    </row>
    <row r="546" spans="4:5" x14ac:dyDescent="0.2">
      <c r="D546" s="9"/>
      <c r="E546" s="9"/>
    </row>
    <row r="547" spans="4:5" x14ac:dyDescent="0.2">
      <c r="D547" s="9"/>
      <c r="E547" s="9"/>
    </row>
    <row r="548" spans="4:5" x14ac:dyDescent="0.2">
      <c r="D548" s="9"/>
      <c r="E548" s="9"/>
    </row>
    <row r="549" spans="4:5" x14ac:dyDescent="0.2">
      <c r="D549" s="9"/>
      <c r="E549" s="9"/>
    </row>
  </sheetData>
  <mergeCells count="1">
    <mergeCell ref="J19:K19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7" sqref="G37:G38"/>
    </sheetView>
  </sheetViews>
  <sheetFormatPr defaultRowHeight="12.75" x14ac:dyDescent="0.2"/>
  <sheetData>
    <row r="1" spans="1:1" ht="15.75" x14ac:dyDescent="0.25">
      <c r="A1" s="2" t="s">
        <v>202</v>
      </c>
    </row>
  </sheetData>
  <phoneticPr fontId="40" type="noConversion"/>
  <pageMargins left="0.75" right="0.75" top="1" bottom="1" header="0.5" footer="0.5"/>
  <pageSetup orientation="portrait" horizontalDpi="4294967293" verticalDpi="0" r:id="rId1"/>
  <headerFooter alignWithMargins="0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45" sqref="G45"/>
    </sheetView>
  </sheetViews>
  <sheetFormatPr defaultRowHeight="12.75" x14ac:dyDescent="0.2"/>
  <cols>
    <col min="6" max="6" width="3.7109375" style="10" customWidth="1"/>
    <col min="10" max="10" width="5.7109375" customWidth="1"/>
  </cols>
  <sheetData>
    <row r="1" spans="1:8" x14ac:dyDescent="0.2">
      <c r="A1" t="s">
        <v>169</v>
      </c>
    </row>
    <row r="2" spans="1:8" x14ac:dyDescent="0.2">
      <c r="A2" t="s">
        <v>117</v>
      </c>
    </row>
    <row r="3" spans="1:8" x14ac:dyDescent="0.2">
      <c r="C3" s="10" t="s">
        <v>118</v>
      </c>
      <c r="D3" s="10" t="s">
        <v>119</v>
      </c>
      <c r="E3" s="10" t="s">
        <v>120</v>
      </c>
      <c r="F3" s="10" t="s">
        <v>121</v>
      </c>
      <c r="G3" s="10" t="s">
        <v>122</v>
      </c>
      <c r="H3" s="10" t="s">
        <v>123</v>
      </c>
    </row>
    <row r="4" spans="1:8" x14ac:dyDescent="0.2">
      <c r="A4" t="s">
        <v>114</v>
      </c>
      <c r="B4" t="s">
        <v>124</v>
      </c>
      <c r="C4" s="10">
        <v>-0.1743533787284636</v>
      </c>
      <c r="D4" s="10">
        <v>0.29600514785206578</v>
      </c>
      <c r="E4" s="10">
        <v>0.34694625794665962</v>
      </c>
      <c r="F4" s="10">
        <v>1</v>
      </c>
      <c r="G4" s="10">
        <v>0.55584689061717063</v>
      </c>
      <c r="H4" s="10">
        <v>0.8400000070697039</v>
      </c>
    </row>
    <row r="5" spans="1:8" x14ac:dyDescent="0.2">
      <c r="C5" s="10"/>
      <c r="D5" s="10"/>
      <c r="E5" s="10"/>
      <c r="G5" s="10"/>
      <c r="H5" s="10"/>
    </row>
    <row r="6" spans="1:8" x14ac:dyDescent="0.2">
      <c r="C6" s="10"/>
      <c r="D6" s="10"/>
      <c r="E6" s="10"/>
      <c r="G6" s="10"/>
      <c r="H6" s="10"/>
    </row>
    <row r="7" spans="1:8" x14ac:dyDescent="0.2">
      <c r="B7" t="s">
        <v>125</v>
      </c>
      <c r="D7" s="10"/>
      <c r="E7" s="10"/>
      <c r="G7" s="10"/>
      <c r="H7" s="10"/>
    </row>
    <row r="8" spans="1:8" x14ac:dyDescent="0.2">
      <c r="D8" s="10"/>
      <c r="E8" s="10" t="s">
        <v>126</v>
      </c>
      <c r="F8" s="10" t="s">
        <v>121</v>
      </c>
      <c r="G8" s="10" t="s">
        <v>122</v>
      </c>
      <c r="H8" s="10"/>
    </row>
    <row r="9" spans="1:8" x14ac:dyDescent="0.2">
      <c r="B9" t="s">
        <v>114</v>
      </c>
      <c r="C9" t="s">
        <v>127</v>
      </c>
      <c r="D9" s="10" t="s">
        <v>92</v>
      </c>
      <c r="E9" s="10">
        <v>15.785878489496465</v>
      </c>
      <c r="F9" s="10">
        <v>1</v>
      </c>
      <c r="G9" s="10">
        <v>7.0929941616876388E-5</v>
      </c>
      <c r="H9" s="46" t="s">
        <v>41</v>
      </c>
    </row>
    <row r="10" spans="1:8" x14ac:dyDescent="0.2">
      <c r="D10" s="10" t="s">
        <v>93</v>
      </c>
      <c r="E10" s="10">
        <v>14.308907220894939</v>
      </c>
      <c r="F10" s="10">
        <v>1</v>
      </c>
      <c r="G10" s="10">
        <v>1.5512910469906739E-4</v>
      </c>
      <c r="H10" s="46" t="s">
        <v>42</v>
      </c>
    </row>
    <row r="11" spans="1:8" x14ac:dyDescent="0.2">
      <c r="D11" s="10" t="s">
        <v>94</v>
      </c>
      <c r="E11" s="10">
        <v>17.329987071200243</v>
      </c>
      <c r="F11" s="10">
        <v>1</v>
      </c>
      <c r="G11" s="47">
        <v>3.141895632379529E-5</v>
      </c>
      <c r="H11" s="46" t="s">
        <v>99</v>
      </c>
    </row>
    <row r="12" spans="1:8" x14ac:dyDescent="0.2">
      <c r="D12" s="10" t="s">
        <v>95</v>
      </c>
      <c r="E12" s="10">
        <v>4.7127620221324371E-2</v>
      </c>
      <c r="F12" s="10">
        <v>1</v>
      </c>
      <c r="G12" s="10">
        <v>0.82813901087940778</v>
      </c>
      <c r="H12" s="46" t="s">
        <v>100</v>
      </c>
    </row>
    <row r="13" spans="1:8" x14ac:dyDescent="0.2">
      <c r="C13" t="s">
        <v>128</v>
      </c>
      <c r="D13" s="10"/>
      <c r="E13" s="10">
        <v>22.302504234413089</v>
      </c>
      <c r="F13" s="10">
        <v>4</v>
      </c>
      <c r="G13" s="10">
        <v>1.7445915755975872E-4</v>
      </c>
      <c r="H13" s="10"/>
    </row>
    <row r="15" spans="1:8" x14ac:dyDescent="0.2">
      <c r="A15" t="s">
        <v>117</v>
      </c>
    </row>
    <row r="16" spans="1:8" x14ac:dyDescent="0.2">
      <c r="B16" s="10"/>
      <c r="C16" s="10" t="s">
        <v>118</v>
      </c>
      <c r="D16" s="10" t="s">
        <v>119</v>
      </c>
      <c r="E16" s="10" t="s">
        <v>120</v>
      </c>
      <c r="F16" s="10" t="s">
        <v>121</v>
      </c>
      <c r="G16" s="10" t="s">
        <v>122</v>
      </c>
      <c r="H16" s="10" t="s">
        <v>123</v>
      </c>
    </row>
    <row r="17" spans="1:9" x14ac:dyDescent="0.2">
      <c r="A17" t="s">
        <v>165</v>
      </c>
      <c r="B17" t="s">
        <v>94</v>
      </c>
      <c r="C17">
        <v>-3.3814738737451675</v>
      </c>
      <c r="D17">
        <v>0.98700322362881932</v>
      </c>
      <c r="E17">
        <v>11.737481759222106</v>
      </c>
      <c r="F17">
        <v>1</v>
      </c>
      <c r="G17">
        <v>6.1253848667459606E-4</v>
      </c>
      <c r="H17">
        <v>3.3997310047522565E-2</v>
      </c>
      <c r="I17" s="46" t="s">
        <v>99</v>
      </c>
    </row>
    <row r="18" spans="1:9" x14ac:dyDescent="0.2">
      <c r="B18" t="s">
        <v>124</v>
      </c>
      <c r="C18">
        <v>6.0692182818485367</v>
      </c>
      <c r="D18">
        <v>1.8132902971680647</v>
      </c>
      <c r="E18">
        <v>11.20290980212088</v>
      </c>
      <c r="F18">
        <v>1</v>
      </c>
      <c r="G18">
        <v>8.1669166443933681E-4</v>
      </c>
      <c r="H18">
        <v>432.34257939942302</v>
      </c>
    </row>
    <row r="19" spans="1:9" x14ac:dyDescent="0.2">
      <c r="A19" t="s">
        <v>166</v>
      </c>
      <c r="B19" t="s">
        <v>92</v>
      </c>
      <c r="C19">
        <v>-6.5889330354572495</v>
      </c>
      <c r="D19">
        <v>2.9181128677040573</v>
      </c>
      <c r="E19">
        <v>5.0983073845393418</v>
      </c>
      <c r="F19">
        <v>1</v>
      </c>
      <c r="G19">
        <v>2.3949202369593921E-2</v>
      </c>
      <c r="H19">
        <v>1.375506797933663E-3</v>
      </c>
      <c r="I19" s="46" t="s">
        <v>41</v>
      </c>
    </row>
    <row r="20" spans="1:9" x14ac:dyDescent="0.2">
      <c r="B20" t="s">
        <v>94</v>
      </c>
      <c r="C20">
        <v>-3.032116604772602</v>
      </c>
      <c r="D20">
        <v>1.0041848147465242</v>
      </c>
      <c r="E20">
        <v>9.1172633212834935</v>
      </c>
      <c r="F20">
        <v>1</v>
      </c>
      <c r="G20">
        <v>2.532084774198732E-3</v>
      </c>
      <c r="H20">
        <v>4.821348116691121E-2</v>
      </c>
      <c r="I20" s="46" t="s">
        <v>99</v>
      </c>
    </row>
    <row r="21" spans="1:9" x14ac:dyDescent="0.2">
      <c r="B21" t="s">
        <v>124</v>
      </c>
      <c r="C21">
        <v>5.9675554456616657</v>
      </c>
      <c r="D21">
        <v>1.9906629223062515</v>
      </c>
      <c r="E21">
        <v>8.9866426133816102</v>
      </c>
      <c r="F21">
        <v>1</v>
      </c>
      <c r="G21">
        <v>2.7196021015905777E-3</v>
      </c>
      <c r="H21">
        <v>390.54978270013356</v>
      </c>
    </row>
    <row r="22" spans="1:9" x14ac:dyDescent="0.2">
      <c r="A22" t="s">
        <v>129</v>
      </c>
      <c r="B22" t="s">
        <v>167</v>
      </c>
      <c r="F22"/>
    </row>
    <row r="23" spans="1:9" x14ac:dyDescent="0.2">
      <c r="A23" t="s">
        <v>130</v>
      </c>
      <c r="B23" t="s">
        <v>168</v>
      </c>
      <c r="F23"/>
    </row>
    <row r="25" spans="1:9" x14ac:dyDescent="0.2">
      <c r="B25" t="s">
        <v>125</v>
      </c>
      <c r="F25"/>
      <c r="G25" s="10"/>
    </row>
    <row r="26" spans="1:9" x14ac:dyDescent="0.2">
      <c r="E26" t="s">
        <v>126</v>
      </c>
      <c r="F26" s="10" t="s">
        <v>121</v>
      </c>
      <c r="G26" s="10" t="s">
        <v>122</v>
      </c>
    </row>
    <row r="27" spans="1:9" x14ac:dyDescent="0.2">
      <c r="B27" t="s">
        <v>115</v>
      </c>
      <c r="C27" t="s">
        <v>127</v>
      </c>
      <c r="D27" t="s">
        <v>92</v>
      </c>
      <c r="E27">
        <v>6.0063110820768388</v>
      </c>
      <c r="F27" s="10">
        <v>1</v>
      </c>
      <c r="G27" s="47">
        <v>1.4254797870870813E-2</v>
      </c>
      <c r="H27" s="46" t="s">
        <v>41</v>
      </c>
    </row>
    <row r="28" spans="1:9" x14ac:dyDescent="0.2">
      <c r="D28" t="s">
        <v>93</v>
      </c>
      <c r="E28">
        <v>3.3249069382856149</v>
      </c>
      <c r="F28" s="10">
        <v>1</v>
      </c>
      <c r="G28" s="10">
        <v>6.8237876179347151E-2</v>
      </c>
      <c r="H28" s="46" t="s">
        <v>42</v>
      </c>
    </row>
    <row r="29" spans="1:9" x14ac:dyDescent="0.2">
      <c r="D29" t="s">
        <v>95</v>
      </c>
      <c r="E29">
        <v>2.3037850885700735</v>
      </c>
      <c r="F29" s="10">
        <v>1</v>
      </c>
      <c r="G29" s="10">
        <v>0.12905915577110089</v>
      </c>
      <c r="H29" s="46" t="s">
        <v>100</v>
      </c>
    </row>
    <row r="30" spans="1:9" x14ac:dyDescent="0.2">
      <c r="C30" t="s">
        <v>128</v>
      </c>
      <c r="E30">
        <v>8.001444581822124</v>
      </c>
      <c r="F30" s="10">
        <v>3</v>
      </c>
      <c r="G30" s="10">
        <v>4.5981859970260386E-2</v>
      </c>
    </row>
    <row r="31" spans="1:9" x14ac:dyDescent="0.2">
      <c r="B31" t="s">
        <v>116</v>
      </c>
      <c r="C31" t="s">
        <v>127</v>
      </c>
      <c r="D31" t="s">
        <v>93</v>
      </c>
      <c r="E31">
        <v>0.12162642599677539</v>
      </c>
      <c r="F31" s="10">
        <v>1</v>
      </c>
      <c r="G31" s="10">
        <v>0.72727715044710761</v>
      </c>
      <c r="H31" s="46" t="s">
        <v>42</v>
      </c>
    </row>
    <row r="32" spans="1:9" x14ac:dyDescent="0.2">
      <c r="D32" t="s">
        <v>95</v>
      </c>
      <c r="E32">
        <v>0.98858195964477746</v>
      </c>
      <c r="F32" s="10">
        <v>1</v>
      </c>
      <c r="G32" s="10">
        <v>0.32008920307415278</v>
      </c>
      <c r="H32" s="46" t="s">
        <v>100</v>
      </c>
    </row>
    <row r="33" spans="2:8" x14ac:dyDescent="0.2">
      <c r="C33" t="s">
        <v>128</v>
      </c>
      <c r="E33">
        <v>1.0505283055905863</v>
      </c>
      <c r="F33" s="10">
        <v>2</v>
      </c>
      <c r="G33" s="10">
        <v>0.59139912400032024</v>
      </c>
    </row>
    <row r="35" spans="2:8" x14ac:dyDescent="0.2">
      <c r="B35" t="s">
        <v>170</v>
      </c>
      <c r="F35"/>
      <c r="G35" s="10"/>
    </row>
    <row r="36" spans="2:8" ht="37.5" customHeight="1" x14ac:dyDescent="0.2">
      <c r="B36" t="s">
        <v>171</v>
      </c>
      <c r="C36" t="s">
        <v>164</v>
      </c>
      <c r="D36" s="61" t="s">
        <v>172</v>
      </c>
      <c r="E36" s="61" t="s">
        <v>173</v>
      </c>
      <c r="F36" s="10" t="s">
        <v>121</v>
      </c>
      <c r="G36" s="61" t="s">
        <v>174</v>
      </c>
    </row>
    <row r="37" spans="2:8" x14ac:dyDescent="0.2">
      <c r="B37" t="s">
        <v>115</v>
      </c>
      <c r="C37" t="s">
        <v>94</v>
      </c>
      <c r="D37">
        <v>-31.710637424601483</v>
      </c>
      <c r="E37">
        <v>28.077059614956482</v>
      </c>
      <c r="F37">
        <v>1</v>
      </c>
      <c r="G37" s="10">
        <v>1.1657959175792598E-7</v>
      </c>
      <c r="H37" s="46" t="s">
        <v>99</v>
      </c>
    </row>
    <row r="38" spans="2:8" x14ac:dyDescent="0.2">
      <c r="B38" t="s">
        <v>116</v>
      </c>
      <c r="C38" t="s">
        <v>92</v>
      </c>
      <c r="D38">
        <v>-17.672107617123242</v>
      </c>
      <c r="E38">
        <v>6.7372604156030071</v>
      </c>
      <c r="F38">
        <v>1</v>
      </c>
      <c r="G38" s="10">
        <v>9.4419513613845929E-3</v>
      </c>
      <c r="H38" s="46" t="s">
        <v>41</v>
      </c>
    </row>
    <row r="39" spans="2:8" x14ac:dyDescent="0.2">
      <c r="C39" t="s">
        <v>94</v>
      </c>
      <c r="D39">
        <v>-21.857043917745301</v>
      </c>
      <c r="E39">
        <v>15.107133016847126</v>
      </c>
      <c r="F39">
        <v>1</v>
      </c>
      <c r="G39" s="10">
        <v>1.0157874469718386E-4</v>
      </c>
      <c r="H39" s="46" t="s">
        <v>99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L49"/>
  <sheetViews>
    <sheetView workbookViewId="0">
      <selection activeCell="M42" sqref="M42"/>
    </sheetView>
  </sheetViews>
  <sheetFormatPr defaultRowHeight="12.75" x14ac:dyDescent="0.2"/>
  <sheetData>
    <row r="1" spans="10:12" x14ac:dyDescent="0.2">
      <c r="J1" t="s">
        <v>91</v>
      </c>
    </row>
    <row r="2" spans="10:12" x14ac:dyDescent="0.2">
      <c r="K2" t="s">
        <v>90</v>
      </c>
    </row>
    <row r="3" spans="10:12" x14ac:dyDescent="0.2">
      <c r="K3" s="48" t="s">
        <v>98</v>
      </c>
      <c r="L3" s="48" t="s">
        <v>96</v>
      </c>
    </row>
    <row r="4" spans="10:12" x14ac:dyDescent="0.2">
      <c r="J4" s="10">
        <v>1.0865</v>
      </c>
      <c r="L4" s="10">
        <v>-0.44850000000000001</v>
      </c>
    </row>
    <row r="5" spans="10:12" x14ac:dyDescent="0.2">
      <c r="J5" s="10">
        <v>1.5134000000000001</v>
      </c>
      <c r="L5" s="10">
        <v>-0.56330000000000002</v>
      </c>
    </row>
    <row r="6" spans="10:12" x14ac:dyDescent="0.2">
      <c r="J6" s="10">
        <v>1.0077</v>
      </c>
      <c r="L6" s="10">
        <v>6.4299999999999996E-2</v>
      </c>
    </row>
    <row r="7" spans="10:12" x14ac:dyDescent="0.2">
      <c r="J7" s="10">
        <v>1.4543999999999999</v>
      </c>
      <c r="L7" s="10">
        <v>-7.2099999999999997E-2</v>
      </c>
    </row>
    <row r="8" spans="10:12" x14ac:dyDescent="0.2">
      <c r="J8" s="10">
        <v>1.5644</v>
      </c>
      <c r="L8" s="10">
        <v>-0.1002</v>
      </c>
    </row>
    <row r="9" spans="10:12" x14ac:dyDescent="0.2">
      <c r="J9" s="10">
        <v>0.70660000000000001</v>
      </c>
      <c r="L9" s="10">
        <v>-0.1421</v>
      </c>
    </row>
    <row r="10" spans="10:12" x14ac:dyDescent="0.2">
      <c r="J10" s="10">
        <v>1.5064</v>
      </c>
      <c r="L10" s="10">
        <v>3.5099999999999999E-2</v>
      </c>
    </row>
    <row r="11" spans="10:12" x14ac:dyDescent="0.2">
      <c r="J11" s="10">
        <v>1.3736999999999999</v>
      </c>
      <c r="L11" s="10">
        <v>-6.5299999999999997E-2</v>
      </c>
    </row>
    <row r="12" spans="10:12" x14ac:dyDescent="0.2">
      <c r="J12" s="10">
        <v>1.3723000000000001</v>
      </c>
      <c r="L12" s="10">
        <v>7.2400000000000006E-2</v>
      </c>
    </row>
    <row r="13" spans="10:12" x14ac:dyDescent="0.2">
      <c r="J13" s="10">
        <v>1.4196</v>
      </c>
      <c r="L13" s="10">
        <v>-0.1353</v>
      </c>
    </row>
    <row r="14" spans="10:12" x14ac:dyDescent="0.2">
      <c r="J14" s="10">
        <v>0.33100000000000002</v>
      </c>
      <c r="L14" s="10">
        <v>-0.2298</v>
      </c>
    </row>
    <row r="15" spans="10:12" x14ac:dyDescent="0.2">
      <c r="J15" s="10">
        <v>1.3124</v>
      </c>
      <c r="L15" s="10">
        <v>7.1300000000000002E-2</v>
      </c>
    </row>
    <row r="16" spans="10:12" x14ac:dyDescent="0.2">
      <c r="J16" s="10">
        <v>2.1495000000000002</v>
      </c>
      <c r="L16" s="10">
        <v>1.09E-2</v>
      </c>
    </row>
    <row r="17" spans="10:12" x14ac:dyDescent="0.2">
      <c r="J17" s="10">
        <v>1.1918</v>
      </c>
      <c r="L17" s="10">
        <v>-0.2777</v>
      </c>
    </row>
    <row r="18" spans="10:12" x14ac:dyDescent="0.2">
      <c r="J18" s="10">
        <v>1.8762000000000001</v>
      </c>
      <c r="L18" s="10">
        <v>0.1454</v>
      </c>
    </row>
    <row r="19" spans="10:12" x14ac:dyDescent="0.2">
      <c r="J19" s="10">
        <v>1.9941</v>
      </c>
      <c r="L19" s="10">
        <v>0.37030000000000002</v>
      </c>
    </row>
    <row r="20" spans="10:12" x14ac:dyDescent="0.2">
      <c r="J20" s="10">
        <v>1.5077</v>
      </c>
      <c r="L20" s="10">
        <v>-7.5700000000000003E-2</v>
      </c>
    </row>
    <row r="21" spans="10:12" x14ac:dyDescent="0.2">
      <c r="J21" s="10">
        <v>1.6756</v>
      </c>
      <c r="L21" s="10">
        <v>4.5100000000000001E-2</v>
      </c>
    </row>
    <row r="22" spans="10:12" x14ac:dyDescent="0.2">
      <c r="J22" s="10">
        <v>1.2602</v>
      </c>
      <c r="L22" s="10">
        <v>1.15E-2</v>
      </c>
    </row>
    <row r="23" spans="10:12" x14ac:dyDescent="0.2">
      <c r="J23" s="10">
        <v>1.1434</v>
      </c>
      <c r="L23" s="10">
        <v>0.1227</v>
      </c>
    </row>
    <row r="24" spans="10:12" x14ac:dyDescent="0.2">
      <c r="J24" s="10">
        <v>1.2722</v>
      </c>
      <c r="L24" s="10">
        <v>-0.2843</v>
      </c>
    </row>
    <row r="25" spans="10:12" x14ac:dyDescent="0.2">
      <c r="J25" s="10">
        <v>2.4870999999999999</v>
      </c>
      <c r="K25" s="10">
        <v>0.51349999999999996</v>
      </c>
    </row>
    <row r="26" spans="10:12" x14ac:dyDescent="0.2">
      <c r="J26" s="10">
        <v>2.0068999999999999</v>
      </c>
      <c r="K26" s="10">
        <v>7.6899999999999996E-2</v>
      </c>
    </row>
    <row r="27" spans="10:12" x14ac:dyDescent="0.2">
      <c r="J27" s="10">
        <v>3.2650999999999999</v>
      </c>
      <c r="K27" s="10">
        <v>0.37759999999999999</v>
      </c>
    </row>
    <row r="28" spans="10:12" x14ac:dyDescent="0.2">
      <c r="J28" s="10">
        <v>2.2505999999999999</v>
      </c>
      <c r="K28" s="10">
        <v>0.1933</v>
      </c>
    </row>
    <row r="29" spans="10:12" x14ac:dyDescent="0.2">
      <c r="J29" s="10">
        <v>4.2401</v>
      </c>
      <c r="K29" s="10">
        <v>0.32479999999999998</v>
      </c>
    </row>
    <row r="30" spans="10:12" x14ac:dyDescent="0.2">
      <c r="J30" s="10">
        <v>4.45</v>
      </c>
      <c r="K30" s="10">
        <v>0.31319999999999998</v>
      </c>
    </row>
    <row r="31" spans="10:12" x14ac:dyDescent="0.2">
      <c r="J31" s="10">
        <v>2.5209999999999999</v>
      </c>
      <c r="K31" s="10">
        <v>0.11840000000000001</v>
      </c>
    </row>
    <row r="32" spans="10:12" x14ac:dyDescent="0.2">
      <c r="J32" s="10">
        <v>2.0537999999999998</v>
      </c>
      <c r="K32" s="10">
        <v>-1.7299999999999999E-2</v>
      </c>
    </row>
    <row r="33" spans="10:11" x14ac:dyDescent="0.2">
      <c r="J33" s="10">
        <v>2.3489</v>
      </c>
      <c r="K33" s="10">
        <v>0.21690000000000001</v>
      </c>
    </row>
    <row r="34" spans="10:11" x14ac:dyDescent="0.2">
      <c r="J34" s="10">
        <v>1.7972999999999999</v>
      </c>
      <c r="K34" s="10">
        <v>0.17030000000000001</v>
      </c>
    </row>
    <row r="35" spans="10:11" x14ac:dyDescent="0.2">
      <c r="J35" s="10">
        <v>2.1692</v>
      </c>
      <c r="K35" s="10">
        <v>0.14599999999999999</v>
      </c>
    </row>
    <row r="36" spans="10:11" x14ac:dyDescent="0.2">
      <c r="J36" s="10">
        <v>2.5028999999999999</v>
      </c>
      <c r="K36" s="10">
        <v>-9.8500000000000004E-2</v>
      </c>
    </row>
    <row r="37" spans="10:11" x14ac:dyDescent="0.2">
      <c r="J37" s="10">
        <v>0.46110000000000001</v>
      </c>
      <c r="K37" s="10">
        <v>0.13980000000000001</v>
      </c>
    </row>
    <row r="38" spans="10:11" x14ac:dyDescent="0.2">
      <c r="J38" s="10">
        <v>2.6122999999999998</v>
      </c>
      <c r="K38" s="10">
        <v>0.13789999999999999</v>
      </c>
    </row>
    <row r="39" spans="10:11" x14ac:dyDescent="0.2">
      <c r="J39" s="10">
        <v>2.2347000000000001</v>
      </c>
      <c r="K39" s="10">
        <v>0.14860000000000001</v>
      </c>
    </row>
    <row r="40" spans="10:11" x14ac:dyDescent="0.2">
      <c r="J40" s="10">
        <v>2.3079999999999998</v>
      </c>
      <c r="K40" s="10">
        <v>0.1633</v>
      </c>
    </row>
    <row r="41" spans="10:11" x14ac:dyDescent="0.2">
      <c r="J41" s="10">
        <v>1.8381000000000001</v>
      </c>
      <c r="K41" s="10">
        <v>0.29070000000000001</v>
      </c>
    </row>
    <row r="42" spans="10:11" x14ac:dyDescent="0.2">
      <c r="J42" s="10">
        <v>2.3292999999999999</v>
      </c>
      <c r="K42" s="10">
        <v>0.5383</v>
      </c>
    </row>
    <row r="43" spans="10:11" x14ac:dyDescent="0.2">
      <c r="J43" s="10">
        <v>3.0124</v>
      </c>
      <c r="K43" s="10">
        <v>-0.33300000000000002</v>
      </c>
    </row>
    <row r="44" spans="10:11" x14ac:dyDescent="0.2">
      <c r="J44" s="10">
        <v>1.2444</v>
      </c>
      <c r="K44" s="10">
        <v>0.47849999999999998</v>
      </c>
    </row>
    <row r="45" spans="10:11" x14ac:dyDescent="0.2">
      <c r="J45" s="10">
        <v>4.2918000000000003</v>
      </c>
      <c r="K45" s="10">
        <v>0.56030000000000002</v>
      </c>
    </row>
    <row r="46" spans="10:11" x14ac:dyDescent="0.2">
      <c r="J46" s="10">
        <v>1.9936</v>
      </c>
      <c r="K46" s="10">
        <v>0.2029</v>
      </c>
    </row>
    <row r="47" spans="10:11" x14ac:dyDescent="0.2">
      <c r="J47" s="10">
        <v>2.9165999999999999</v>
      </c>
      <c r="K47" s="10">
        <v>0.47460000000000002</v>
      </c>
    </row>
    <row r="48" spans="10:11" x14ac:dyDescent="0.2">
      <c r="J48" s="10">
        <v>2.4527000000000001</v>
      </c>
      <c r="K48" s="10">
        <v>0.1661</v>
      </c>
    </row>
    <row r="49" spans="10:11" x14ac:dyDescent="0.2">
      <c r="J49" s="10">
        <v>5.0594000000000001</v>
      </c>
      <c r="K49" s="10">
        <v>0.58079999999999998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22" sqref="F22"/>
    </sheetView>
  </sheetViews>
  <sheetFormatPr defaultRowHeight="12.75" x14ac:dyDescent="0.2"/>
  <cols>
    <col min="1" max="1" width="26.85546875" customWidth="1"/>
    <col min="3" max="3" width="14.28515625" bestFit="1" customWidth="1"/>
    <col min="4" max="4" width="18.7109375" bestFit="1" customWidth="1"/>
    <col min="5" max="5" width="18.42578125" bestFit="1" customWidth="1"/>
  </cols>
  <sheetData>
    <row r="1" spans="1:7" x14ac:dyDescent="0.2">
      <c r="B1" s="64" t="s">
        <v>152</v>
      </c>
      <c r="C1" s="65"/>
      <c r="D1" s="58" t="s">
        <v>161</v>
      </c>
    </row>
    <row r="2" spans="1:7" ht="14.25" x14ac:dyDescent="0.2">
      <c r="B2" t="s">
        <v>154</v>
      </c>
      <c r="D2" s="56" t="s">
        <v>160</v>
      </c>
    </row>
    <row r="3" spans="1:7" x14ac:dyDescent="0.2">
      <c r="B3" s="10" t="s">
        <v>149</v>
      </c>
      <c r="C3" t="s">
        <v>137</v>
      </c>
      <c r="D3" t="s">
        <v>155</v>
      </c>
    </row>
    <row r="4" spans="1:7" x14ac:dyDescent="0.2">
      <c r="A4" s="57" t="s">
        <v>262</v>
      </c>
      <c r="B4" s="10">
        <v>1</v>
      </c>
      <c r="C4">
        <v>35.344215234246484</v>
      </c>
      <c r="D4">
        <v>0.61068113845816874</v>
      </c>
    </row>
    <row r="5" spans="1:7" ht="13.5" thickBot="1" x14ac:dyDescent="0.25">
      <c r="A5" s="263" t="s">
        <v>263</v>
      </c>
      <c r="B5" s="264">
        <v>2</v>
      </c>
      <c r="C5" s="96">
        <v>28.606954818643477</v>
      </c>
      <c r="D5" s="96">
        <v>0.70959777829938764</v>
      </c>
    </row>
    <row r="6" spans="1:7" x14ac:dyDescent="0.2">
      <c r="B6" s="262" t="s">
        <v>264</v>
      </c>
      <c r="C6" s="1">
        <f>C4-C5</f>
        <v>6.7372604156030071</v>
      </c>
    </row>
    <row r="7" spans="1:7" x14ac:dyDescent="0.2">
      <c r="A7" s="238" t="s">
        <v>265</v>
      </c>
      <c r="B7" s="12">
        <v>1</v>
      </c>
    </row>
    <row r="8" spans="1:7" x14ac:dyDescent="0.2">
      <c r="B8" s="1" t="s">
        <v>34</v>
      </c>
      <c r="C8" s="265">
        <f>CHIDIST(C6,B7)</f>
        <v>9.4419513613846415E-3</v>
      </c>
    </row>
    <row r="15" spans="1:7" x14ac:dyDescent="0.2">
      <c r="E15" s="10"/>
      <c r="F15" s="10"/>
      <c r="G15" s="10"/>
    </row>
    <row r="16" spans="1:7" x14ac:dyDescent="0.2">
      <c r="C16" s="11"/>
      <c r="D16" s="11"/>
      <c r="E16" s="10"/>
      <c r="F16" s="10"/>
      <c r="G16" s="10"/>
    </row>
    <row r="17" spans="2:7" x14ac:dyDescent="0.2">
      <c r="D17" s="11"/>
      <c r="E17" s="10"/>
      <c r="F17" s="10"/>
      <c r="G17" s="10"/>
    </row>
    <row r="19" spans="2:7" x14ac:dyDescent="0.2">
      <c r="B19" s="11"/>
    </row>
    <row r="20" spans="2:7" x14ac:dyDescent="0.2">
      <c r="B20" s="11"/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Data</vt:lpstr>
      <vt:lpstr>Coeff(4)</vt:lpstr>
      <vt:lpstr>Whole Model</vt:lpstr>
      <vt:lpstr>Individual Var.</vt:lpstr>
      <vt:lpstr>Coefficients</vt:lpstr>
      <vt:lpstr>SPSS methods</vt:lpstr>
      <vt:lpstr>SPSS Output</vt:lpstr>
      <vt:lpstr>Graphs</vt:lpstr>
      <vt:lpstr>Additional contribution</vt:lpstr>
      <vt:lpstr>Model Tests</vt:lpstr>
      <vt:lpstr>Criteria</vt:lpstr>
      <vt:lpstr>Definitions</vt:lpstr>
      <vt:lpstr>% Correct</vt:lpstr>
      <vt:lpstr>SAS Terminology</vt:lpstr>
      <vt:lpstr>N</vt:lpstr>
      <vt:lpstr>nc</vt:lpstr>
      <vt:lpstr>nd</vt:lpstr>
      <vt:lpstr>t</vt:lpstr>
    </vt:vector>
  </TitlesOfParts>
  <Company>Va Commonwealh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RAndrews</cp:lastModifiedBy>
  <cp:lastPrinted>2006-04-12T02:58:16Z</cp:lastPrinted>
  <dcterms:created xsi:type="dcterms:W3CDTF">1999-04-12T21:17:28Z</dcterms:created>
  <dcterms:modified xsi:type="dcterms:W3CDTF">2018-04-22T02:40:18Z</dcterms:modified>
</cp:coreProperties>
</file>