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ndrews\Documents\643\"/>
    </mc:Choice>
  </mc:AlternateContent>
  <bookViews>
    <workbookView xWindow="0" yWindow="0" windowWidth="15360" windowHeight="7620"/>
  </bookViews>
  <sheets>
    <sheet name="Summated Scales" sheetId="10" r:id="rId1"/>
    <sheet name="Can Corr" sheetId="9" r:id="rId2"/>
    <sheet name="Data" sheetId="8" r:id="rId3"/>
    <sheet name="Can Corr Demo" sheetId="7" r:id="rId4"/>
    <sheet name="Data 1" sheetId="1" r:id="rId5"/>
    <sheet name="SPSS 1" sheetId="2" r:id="rId6"/>
    <sheet name="Correlations" sheetId="4" r:id="rId7"/>
    <sheet name="SPSS Unstand" sheetId="5" r:id="rId8"/>
    <sheet name="SPSS Stand" sheetId="6" r:id="rId9"/>
  </sheets>
  <definedNames>
    <definedName name="solver_adj" localSheetId="3" hidden="1">'Can Corr Demo'!$A$3:$C$3,'Can Corr Demo'!$H$3:$K$3</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'Can Corr Demo'!$D$3</definedName>
    <definedName name="solver_lhs2" localSheetId="3" hidden="1">'Can Corr Demo'!$G$2</definedName>
    <definedName name="solver_lhs3" localSheetId="3" hidden="1">'Can Corr Demo'!$G$2</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2</definedName>
    <definedName name="solver_nwt" localSheetId="3" hidden="1">1</definedName>
    <definedName name="solver_opt" localSheetId="3" hidden="1">'Can Corr Demo'!$F$3</definedName>
    <definedName name="solver_pre" localSheetId="3" hidden="1">0.000001</definedName>
    <definedName name="solver_rbv" localSheetId="3" hidden="1">1</definedName>
    <definedName name="solver_rel1" localSheetId="3" hidden="1">2</definedName>
    <definedName name="solver_rel2" localSheetId="3" hidden="1">2</definedName>
    <definedName name="solver_rel3" localSheetId="3" hidden="1">2</definedName>
    <definedName name="solver_rhs1" localSheetId="3" hidden="1">0</definedName>
    <definedName name="solver_rhs2" localSheetId="3" hidden="1">0</definedName>
    <definedName name="solver_rhs3" localSheetId="3" hidden="1">0</definedName>
    <definedName name="solver_rlx" localSheetId="3" hidden="1">1</definedName>
    <definedName name="solver_rsd" localSheetId="3" hidden="1">0</definedName>
    <definedName name="solver_scl" localSheetId="3" hidden="1">2</definedName>
    <definedName name="solver_sho" localSheetId="3" hidden="1">2</definedName>
    <definedName name="solver_ssz" localSheetId="3" hidden="1">100</definedName>
    <definedName name="solver_tim" localSheetId="3" hidden="1">100</definedName>
    <definedName name="solver_tol" localSheetId="3" hidden="1">0.05</definedName>
    <definedName name="solver_typ" localSheetId="3" hidden="1">1</definedName>
    <definedName name="solver_val" localSheetId="3" hidden="1">0</definedName>
    <definedName name="solver_ver" localSheetId="3"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7" l="1"/>
  <c r="F61" i="7"/>
  <c r="E61" i="7"/>
  <c r="D61" i="7"/>
  <c r="G60" i="7"/>
  <c r="F60" i="7"/>
  <c r="E60" i="7"/>
  <c r="D60" i="7"/>
  <c r="G59" i="7"/>
  <c r="F59" i="7"/>
  <c r="E59" i="7"/>
  <c r="D59" i="7"/>
  <c r="G58" i="7"/>
  <c r="F58" i="7"/>
  <c r="E58" i="7"/>
  <c r="D58" i="7"/>
  <c r="G57" i="7"/>
  <c r="F57" i="7"/>
  <c r="E57" i="7"/>
  <c r="D57" i="7"/>
  <c r="G56" i="7"/>
  <c r="F56" i="7"/>
  <c r="E56" i="7"/>
  <c r="D56" i="7"/>
  <c r="G55" i="7"/>
  <c r="F55" i="7"/>
  <c r="E55" i="7"/>
  <c r="D55" i="7"/>
  <c r="G54" i="7"/>
  <c r="F54" i="7"/>
  <c r="E54" i="7"/>
  <c r="D54" i="7"/>
  <c r="G53" i="7"/>
  <c r="F53" i="7"/>
  <c r="E53" i="7"/>
  <c r="D53" i="7"/>
  <c r="G52" i="7"/>
  <c r="F52" i="7"/>
  <c r="E52" i="7"/>
  <c r="D52" i="7"/>
  <c r="G51" i="7"/>
  <c r="F51" i="7"/>
  <c r="E51" i="7"/>
  <c r="D51" i="7"/>
  <c r="G50" i="7"/>
  <c r="F50" i="7"/>
  <c r="E50" i="7"/>
  <c r="D50" i="7"/>
  <c r="G49" i="7"/>
  <c r="F49" i="7"/>
  <c r="E49" i="7"/>
  <c r="D49" i="7"/>
  <c r="G48" i="7"/>
  <c r="F48" i="7"/>
  <c r="E48" i="7"/>
  <c r="D48" i="7"/>
  <c r="G47" i="7"/>
  <c r="F47" i="7"/>
  <c r="E47" i="7"/>
  <c r="D47" i="7"/>
  <c r="G46" i="7"/>
  <c r="F46" i="7"/>
  <c r="E46" i="7"/>
  <c r="D46" i="7"/>
  <c r="G45" i="7"/>
  <c r="F45" i="7"/>
  <c r="E45" i="7"/>
  <c r="D45" i="7"/>
  <c r="G44" i="7"/>
  <c r="F44" i="7"/>
  <c r="E44" i="7"/>
  <c r="D44" i="7"/>
  <c r="G43" i="7"/>
  <c r="F43" i="7"/>
  <c r="E43" i="7"/>
  <c r="D43" i="7"/>
  <c r="G42" i="7"/>
  <c r="F42" i="7"/>
  <c r="E42" i="7"/>
  <c r="D42" i="7"/>
  <c r="G41" i="7"/>
  <c r="F41" i="7"/>
  <c r="E41" i="7"/>
  <c r="D41" i="7"/>
  <c r="G40" i="7"/>
  <c r="F40" i="7"/>
  <c r="E40" i="7"/>
  <c r="D40" i="7"/>
  <c r="G39" i="7"/>
  <c r="F39" i="7"/>
  <c r="E39" i="7"/>
  <c r="D39" i="7"/>
  <c r="G38" i="7"/>
  <c r="F38" i="7"/>
  <c r="E38" i="7"/>
  <c r="D38" i="7"/>
  <c r="G37" i="7"/>
  <c r="F37" i="7"/>
  <c r="E37" i="7"/>
  <c r="D37" i="7"/>
  <c r="G36" i="7"/>
  <c r="F36" i="7"/>
  <c r="E36" i="7"/>
  <c r="D36" i="7"/>
  <c r="G35" i="7"/>
  <c r="F35" i="7"/>
  <c r="E35" i="7"/>
  <c r="D35" i="7"/>
  <c r="G34" i="7"/>
  <c r="F34" i="7"/>
  <c r="E34" i="7"/>
  <c r="D34" i="7"/>
  <c r="G33" i="7"/>
  <c r="F33" i="7"/>
  <c r="E33" i="7"/>
  <c r="D33" i="7"/>
  <c r="G32" i="7"/>
  <c r="F32" i="7"/>
  <c r="E32" i="7"/>
  <c r="D32" i="7"/>
  <c r="G31" i="7"/>
  <c r="F31" i="7"/>
  <c r="E31" i="7"/>
  <c r="D31" i="7"/>
  <c r="G30" i="7"/>
  <c r="F30" i="7"/>
  <c r="E30" i="7"/>
  <c r="D30" i="7"/>
  <c r="G29" i="7"/>
  <c r="F29" i="7"/>
  <c r="E29" i="7"/>
  <c r="D29" i="7"/>
  <c r="G28" i="7"/>
  <c r="F28" i="7"/>
  <c r="E28" i="7"/>
  <c r="D28" i="7"/>
  <c r="G27" i="7"/>
  <c r="F27" i="7"/>
  <c r="E27" i="7"/>
  <c r="D27" i="7"/>
  <c r="G26" i="7"/>
  <c r="F26" i="7"/>
  <c r="E26" i="7"/>
  <c r="D26" i="7"/>
  <c r="G25" i="7"/>
  <c r="F25" i="7"/>
  <c r="E25" i="7"/>
  <c r="D25" i="7"/>
  <c r="G24" i="7"/>
  <c r="F24" i="7"/>
  <c r="E24" i="7"/>
  <c r="D24" i="7"/>
  <c r="G23" i="7"/>
  <c r="F23" i="7"/>
  <c r="E23" i="7"/>
  <c r="D23" i="7"/>
  <c r="G22" i="7"/>
  <c r="F22" i="7"/>
  <c r="E22" i="7"/>
  <c r="D22" i="7"/>
  <c r="G21" i="7"/>
  <c r="F21" i="7"/>
  <c r="E21" i="7"/>
  <c r="D21" i="7"/>
  <c r="G20" i="7"/>
  <c r="F20" i="7"/>
  <c r="E20" i="7"/>
  <c r="D20" i="7"/>
  <c r="G19" i="7"/>
  <c r="F19" i="7"/>
  <c r="E19" i="7"/>
  <c r="D19" i="7"/>
  <c r="G18" i="7"/>
  <c r="F18" i="7"/>
  <c r="E18" i="7"/>
  <c r="D18" i="7"/>
  <c r="G17" i="7"/>
  <c r="F17" i="7"/>
  <c r="E17" i="7"/>
  <c r="D17" i="7"/>
  <c r="G16" i="7"/>
  <c r="F16" i="7"/>
  <c r="E16" i="7"/>
  <c r="D16" i="7"/>
  <c r="G15" i="7"/>
  <c r="F15" i="7"/>
  <c r="E15" i="7"/>
  <c r="D15" i="7"/>
  <c r="G14" i="7"/>
  <c r="F14" i="7"/>
  <c r="E14" i="7"/>
  <c r="D14" i="7"/>
  <c r="G13" i="7"/>
  <c r="F13" i="7"/>
  <c r="E13" i="7"/>
  <c r="D13" i="7"/>
  <c r="G12" i="7"/>
  <c r="F12" i="7"/>
  <c r="E12" i="7"/>
  <c r="D12" i="7"/>
  <c r="K9" i="7"/>
  <c r="J9" i="7"/>
  <c r="I9" i="7"/>
  <c r="H9" i="7"/>
  <c r="C9" i="7"/>
  <c r="B9" i="7"/>
  <c r="A9" i="7"/>
  <c r="K8" i="7"/>
  <c r="J8" i="7"/>
  <c r="I8" i="7"/>
  <c r="H8" i="7"/>
  <c r="C8" i="7"/>
  <c r="B8" i="7"/>
  <c r="A8" i="7"/>
  <c r="H8" i="6"/>
  <c r="I8" i="6"/>
  <c r="G8" i="6" s="1"/>
  <c r="J8" i="6"/>
  <c r="K8" i="6"/>
  <c r="H9" i="6"/>
  <c r="I9" i="6"/>
  <c r="G9" i="6" s="1"/>
  <c r="J9" i="6"/>
  <c r="K9" i="6"/>
  <c r="H10" i="6"/>
  <c r="I10" i="6"/>
  <c r="G10" i="6" s="1"/>
  <c r="J10" i="6"/>
  <c r="K10" i="6"/>
  <c r="H11" i="6"/>
  <c r="I11" i="6"/>
  <c r="G11" i="6" s="1"/>
  <c r="J11" i="6"/>
  <c r="K11" i="6"/>
  <c r="H12" i="6"/>
  <c r="I12" i="6"/>
  <c r="G12" i="6" s="1"/>
  <c r="J12" i="6"/>
  <c r="K12" i="6"/>
  <c r="H13" i="6"/>
  <c r="I13" i="6"/>
  <c r="F13" i="6" s="1"/>
  <c r="J13" i="6"/>
  <c r="K13" i="6"/>
  <c r="H14" i="6"/>
  <c r="I14" i="6"/>
  <c r="G14" i="6" s="1"/>
  <c r="J14" i="6"/>
  <c r="K14" i="6"/>
  <c r="H15" i="6"/>
  <c r="I15" i="6"/>
  <c r="G15" i="6" s="1"/>
  <c r="J15" i="6"/>
  <c r="K15" i="6"/>
  <c r="H16" i="6"/>
  <c r="I16" i="6"/>
  <c r="G16" i="6" s="1"/>
  <c r="J16" i="6"/>
  <c r="K16" i="6"/>
  <c r="H17" i="6"/>
  <c r="I17" i="6"/>
  <c r="G17" i="6" s="1"/>
  <c r="J17" i="6"/>
  <c r="K17" i="6"/>
  <c r="H18" i="6"/>
  <c r="I18" i="6"/>
  <c r="G18" i="6" s="1"/>
  <c r="J18" i="6"/>
  <c r="K18" i="6"/>
  <c r="H19" i="6"/>
  <c r="I19" i="6"/>
  <c r="F19" i="6" s="1"/>
  <c r="J19" i="6"/>
  <c r="K19" i="6"/>
  <c r="H20" i="6"/>
  <c r="I20" i="6"/>
  <c r="F20" i="6" s="1"/>
  <c r="J20" i="6"/>
  <c r="K20" i="6"/>
  <c r="H21" i="6"/>
  <c r="I21" i="6"/>
  <c r="F21" i="6" s="1"/>
  <c r="J21" i="6"/>
  <c r="K21" i="6"/>
  <c r="H22" i="6"/>
  <c r="I22" i="6"/>
  <c r="G22" i="6" s="1"/>
  <c r="J22" i="6"/>
  <c r="K22" i="6"/>
  <c r="H23" i="6"/>
  <c r="I23" i="6"/>
  <c r="F23" i="6" s="1"/>
  <c r="J23" i="6"/>
  <c r="K23" i="6"/>
  <c r="H24" i="6"/>
  <c r="I24" i="6"/>
  <c r="F24" i="6" s="1"/>
  <c r="J24" i="6"/>
  <c r="K24" i="6"/>
  <c r="H25" i="6"/>
  <c r="I25" i="6"/>
  <c r="F25" i="6" s="1"/>
  <c r="J25" i="6"/>
  <c r="K25" i="6"/>
  <c r="H26" i="6"/>
  <c r="I26" i="6"/>
  <c r="G26" i="6" s="1"/>
  <c r="J26" i="6"/>
  <c r="K26" i="6"/>
  <c r="H27" i="6"/>
  <c r="I27" i="6"/>
  <c r="F27" i="6" s="1"/>
  <c r="J27" i="6"/>
  <c r="K27" i="6"/>
  <c r="H28" i="6"/>
  <c r="I28" i="6"/>
  <c r="F28" i="6" s="1"/>
  <c r="J28" i="6"/>
  <c r="K28" i="6"/>
  <c r="H29" i="6"/>
  <c r="I29" i="6"/>
  <c r="F29" i="6" s="1"/>
  <c r="J29" i="6"/>
  <c r="K29" i="6"/>
  <c r="H30" i="6"/>
  <c r="I30" i="6"/>
  <c r="G30" i="6" s="1"/>
  <c r="J30" i="6"/>
  <c r="K30" i="6"/>
  <c r="H31" i="6"/>
  <c r="I31" i="6"/>
  <c r="F31" i="6" s="1"/>
  <c r="J31" i="6"/>
  <c r="K31" i="6"/>
  <c r="H32" i="6"/>
  <c r="I32" i="6"/>
  <c r="F32" i="6" s="1"/>
  <c r="J32" i="6"/>
  <c r="K32" i="6"/>
  <c r="H33" i="6"/>
  <c r="I33" i="6"/>
  <c r="F33" i="6" s="1"/>
  <c r="J33" i="6"/>
  <c r="K33" i="6"/>
  <c r="H34" i="6"/>
  <c r="I34" i="6"/>
  <c r="G34" i="6" s="1"/>
  <c r="J34" i="6"/>
  <c r="K34" i="6"/>
  <c r="H35" i="6"/>
  <c r="I35" i="6"/>
  <c r="F35" i="6" s="1"/>
  <c r="J35" i="6"/>
  <c r="K35" i="6"/>
  <c r="H36" i="6"/>
  <c r="I36" i="6"/>
  <c r="F36" i="6" s="1"/>
  <c r="J36" i="6"/>
  <c r="K36" i="6"/>
  <c r="H37" i="6"/>
  <c r="I37" i="6"/>
  <c r="F37" i="6" s="1"/>
  <c r="J37" i="6"/>
  <c r="K37" i="6"/>
  <c r="H38" i="6"/>
  <c r="I38" i="6"/>
  <c r="G38" i="6" s="1"/>
  <c r="J38" i="6"/>
  <c r="K38" i="6"/>
  <c r="H39" i="6"/>
  <c r="I39" i="6"/>
  <c r="F39" i="6" s="1"/>
  <c r="J39" i="6"/>
  <c r="K39" i="6"/>
  <c r="H40" i="6"/>
  <c r="I40" i="6"/>
  <c r="F40" i="6" s="1"/>
  <c r="J40" i="6"/>
  <c r="K40" i="6"/>
  <c r="H41" i="6"/>
  <c r="I41" i="6"/>
  <c r="F41" i="6" s="1"/>
  <c r="J41" i="6"/>
  <c r="K41" i="6"/>
  <c r="H42" i="6"/>
  <c r="I42" i="6"/>
  <c r="G42" i="6" s="1"/>
  <c r="J42" i="6"/>
  <c r="K42" i="6"/>
  <c r="H43" i="6"/>
  <c r="I43" i="6"/>
  <c r="F43" i="6" s="1"/>
  <c r="J43" i="6"/>
  <c r="K43" i="6"/>
  <c r="H44" i="6"/>
  <c r="I44" i="6"/>
  <c r="F44" i="6" s="1"/>
  <c r="J44" i="6"/>
  <c r="K44" i="6"/>
  <c r="H45" i="6"/>
  <c r="I45" i="6"/>
  <c r="F45" i="6" s="1"/>
  <c r="J45" i="6"/>
  <c r="K45" i="6"/>
  <c r="H46" i="6"/>
  <c r="I46" i="6"/>
  <c r="G46" i="6" s="1"/>
  <c r="J46" i="6"/>
  <c r="K46" i="6"/>
  <c r="H47" i="6"/>
  <c r="I47" i="6"/>
  <c r="F47" i="6" s="1"/>
  <c r="J47" i="6"/>
  <c r="K47" i="6"/>
  <c r="H48" i="6"/>
  <c r="I48" i="6"/>
  <c r="F48" i="6" s="1"/>
  <c r="J48" i="6"/>
  <c r="K48" i="6"/>
  <c r="H49" i="6"/>
  <c r="I49" i="6"/>
  <c r="F49" i="6" s="1"/>
  <c r="J49" i="6"/>
  <c r="K49" i="6"/>
  <c r="H50" i="6"/>
  <c r="I50" i="6"/>
  <c r="G50" i="6" s="1"/>
  <c r="J50" i="6"/>
  <c r="K50" i="6"/>
  <c r="H51" i="6"/>
  <c r="I51" i="6"/>
  <c r="F51" i="6" s="1"/>
  <c r="J51" i="6"/>
  <c r="K51" i="6"/>
  <c r="H52" i="6"/>
  <c r="I52" i="6"/>
  <c r="F52" i="6" s="1"/>
  <c r="J52" i="6"/>
  <c r="K52" i="6"/>
  <c r="H53" i="6"/>
  <c r="I53" i="6"/>
  <c r="F53" i="6" s="1"/>
  <c r="J53" i="6"/>
  <c r="K53" i="6"/>
  <c r="H54" i="6"/>
  <c r="I54" i="6"/>
  <c r="G54" i="6" s="1"/>
  <c r="J54" i="6"/>
  <c r="K54" i="6"/>
  <c r="H55" i="6"/>
  <c r="I55" i="6"/>
  <c r="F55" i="6" s="1"/>
  <c r="J55" i="6"/>
  <c r="K55" i="6"/>
  <c r="H56" i="6"/>
  <c r="I56" i="6"/>
  <c r="F56" i="6" s="1"/>
  <c r="J56" i="6"/>
  <c r="K56" i="6"/>
  <c r="I7" i="6"/>
  <c r="J7" i="6"/>
  <c r="G7" i="6" s="1"/>
  <c r="K7" i="6"/>
  <c r="H7" i="6"/>
  <c r="A8" i="6"/>
  <c r="B8" i="6"/>
  <c r="C8" i="6"/>
  <c r="A9" i="6"/>
  <c r="B9" i="6"/>
  <c r="C9" i="6"/>
  <c r="A10" i="6"/>
  <c r="B10" i="6"/>
  <c r="C10" i="6"/>
  <c r="A11" i="6"/>
  <c r="D11" i="6" s="1"/>
  <c r="B11" i="6"/>
  <c r="C11" i="6"/>
  <c r="A12" i="6"/>
  <c r="B12" i="6"/>
  <c r="D12" i="6" s="1"/>
  <c r="C12" i="6"/>
  <c r="A13" i="6"/>
  <c r="B13" i="6"/>
  <c r="C13" i="6"/>
  <c r="D13" i="6" s="1"/>
  <c r="A14" i="6"/>
  <c r="B14" i="6"/>
  <c r="D14" i="6" s="1"/>
  <c r="C14" i="6"/>
  <c r="A15" i="6"/>
  <c r="D15" i="6" s="1"/>
  <c r="B15" i="6"/>
  <c r="C15" i="6"/>
  <c r="A16" i="6"/>
  <c r="B16" i="6"/>
  <c r="E16" i="6" s="1"/>
  <c r="C16" i="6"/>
  <c r="A17" i="6"/>
  <c r="B17" i="6"/>
  <c r="C17" i="6"/>
  <c r="D17" i="6" s="1"/>
  <c r="A18" i="6"/>
  <c r="B18" i="6"/>
  <c r="C18" i="6"/>
  <c r="A19" i="6"/>
  <c r="E19" i="6" s="1"/>
  <c r="B19" i="6"/>
  <c r="C19" i="6"/>
  <c r="A20" i="6"/>
  <c r="B20" i="6"/>
  <c r="C20" i="6"/>
  <c r="A21" i="6"/>
  <c r="B21" i="6"/>
  <c r="C21" i="6"/>
  <c r="E21" i="6" s="1"/>
  <c r="A22" i="6"/>
  <c r="B22" i="6"/>
  <c r="C22" i="6"/>
  <c r="A23" i="6"/>
  <c r="E23" i="6" s="1"/>
  <c r="B23" i="6"/>
  <c r="C23" i="6"/>
  <c r="A24" i="6"/>
  <c r="B24" i="6"/>
  <c r="C24" i="6"/>
  <c r="A25" i="6"/>
  <c r="B25" i="6"/>
  <c r="C25" i="6"/>
  <c r="E25" i="6" s="1"/>
  <c r="A26" i="6"/>
  <c r="B26" i="6"/>
  <c r="C26" i="6"/>
  <c r="A27" i="6"/>
  <c r="E27" i="6" s="1"/>
  <c r="B27" i="6"/>
  <c r="C27" i="6"/>
  <c r="A28" i="6"/>
  <c r="B28" i="6"/>
  <c r="C28" i="6"/>
  <c r="A29" i="6"/>
  <c r="B29" i="6"/>
  <c r="C29" i="6"/>
  <c r="E29" i="6" s="1"/>
  <c r="A30" i="6"/>
  <c r="B30" i="6"/>
  <c r="C30" i="6"/>
  <c r="A31" i="6"/>
  <c r="E31" i="6" s="1"/>
  <c r="B31" i="6"/>
  <c r="C31" i="6"/>
  <c r="A32" i="6"/>
  <c r="B32" i="6"/>
  <c r="C32" i="6"/>
  <c r="A33" i="6"/>
  <c r="B33" i="6"/>
  <c r="C33" i="6"/>
  <c r="E33" i="6" s="1"/>
  <c r="A34" i="6"/>
  <c r="B34" i="6"/>
  <c r="C34" i="6"/>
  <c r="A35" i="6"/>
  <c r="E35" i="6" s="1"/>
  <c r="B35" i="6"/>
  <c r="C35" i="6"/>
  <c r="A36" i="6"/>
  <c r="B36" i="6"/>
  <c r="C36" i="6"/>
  <c r="A37" i="6"/>
  <c r="B37" i="6"/>
  <c r="C37" i="6"/>
  <c r="E37" i="6" s="1"/>
  <c r="A38" i="6"/>
  <c r="B38" i="6"/>
  <c r="C38" i="6"/>
  <c r="A39" i="6"/>
  <c r="E39" i="6" s="1"/>
  <c r="B39" i="6"/>
  <c r="C39" i="6"/>
  <c r="A40" i="6"/>
  <c r="B40" i="6"/>
  <c r="C40" i="6"/>
  <c r="A41" i="6"/>
  <c r="B41" i="6"/>
  <c r="C41" i="6"/>
  <c r="E41" i="6" s="1"/>
  <c r="A42" i="6"/>
  <c r="B42" i="6"/>
  <c r="C42" i="6"/>
  <c r="A43" i="6"/>
  <c r="E43" i="6" s="1"/>
  <c r="B43" i="6"/>
  <c r="C43" i="6"/>
  <c r="A44" i="6"/>
  <c r="B44" i="6"/>
  <c r="C44" i="6"/>
  <c r="A45" i="6"/>
  <c r="B45" i="6"/>
  <c r="C45" i="6"/>
  <c r="E45" i="6" s="1"/>
  <c r="A46" i="6"/>
  <c r="B46" i="6"/>
  <c r="C46" i="6"/>
  <c r="A47" i="6"/>
  <c r="E47" i="6" s="1"/>
  <c r="B47" i="6"/>
  <c r="C47" i="6"/>
  <c r="A48" i="6"/>
  <c r="B48" i="6"/>
  <c r="C48" i="6"/>
  <c r="A49" i="6"/>
  <c r="B49" i="6"/>
  <c r="C49" i="6"/>
  <c r="E49" i="6" s="1"/>
  <c r="A50" i="6"/>
  <c r="B50" i="6"/>
  <c r="C50" i="6"/>
  <c r="E50" i="6" s="1"/>
  <c r="A51" i="6"/>
  <c r="E51" i="6" s="1"/>
  <c r="B51" i="6"/>
  <c r="C51" i="6"/>
  <c r="A52" i="6"/>
  <c r="B52" i="6"/>
  <c r="C52" i="6"/>
  <c r="A53" i="6"/>
  <c r="B53" i="6"/>
  <c r="C53" i="6"/>
  <c r="E53" i="6" s="1"/>
  <c r="A54" i="6"/>
  <c r="B54" i="6"/>
  <c r="C54" i="6"/>
  <c r="A55" i="6"/>
  <c r="E55" i="6" s="1"/>
  <c r="B55" i="6"/>
  <c r="C55" i="6"/>
  <c r="A56" i="6"/>
  <c r="B56" i="6"/>
  <c r="C56" i="6"/>
  <c r="B7" i="6"/>
  <c r="C7" i="6"/>
  <c r="A7" i="6"/>
  <c r="A4" i="6" s="1"/>
  <c r="E22" i="6"/>
  <c r="E26" i="6"/>
  <c r="E30" i="6"/>
  <c r="E34" i="6"/>
  <c r="E38" i="6"/>
  <c r="E42" i="6"/>
  <c r="E46" i="6"/>
  <c r="E54" i="6"/>
  <c r="G56" i="6"/>
  <c r="D54" i="6"/>
  <c r="D51" i="6"/>
  <c r="D50" i="6"/>
  <c r="G48" i="6"/>
  <c r="D46" i="6"/>
  <c r="D43" i="6"/>
  <c r="D42" i="6"/>
  <c r="G40" i="6"/>
  <c r="D38" i="6"/>
  <c r="D35" i="6"/>
  <c r="D34" i="6"/>
  <c r="G32" i="6"/>
  <c r="D30" i="6"/>
  <c r="D27" i="6"/>
  <c r="D26" i="6"/>
  <c r="G24" i="6"/>
  <c r="D22" i="6"/>
  <c r="D19" i="6"/>
  <c r="E18" i="6"/>
  <c r="D18" i="6"/>
  <c r="F17" i="6"/>
  <c r="E14" i="6"/>
  <c r="F11" i="6"/>
  <c r="D8" i="6"/>
  <c r="H5" i="6"/>
  <c r="H4" i="6"/>
  <c r="B4" i="5"/>
  <c r="C4" i="5"/>
  <c r="D4" i="5"/>
  <c r="E4" i="5"/>
  <c r="F4" i="5"/>
  <c r="G4" i="5"/>
  <c r="H4" i="5"/>
  <c r="I4" i="5"/>
  <c r="J4" i="5"/>
  <c r="K4" i="5"/>
  <c r="A4" i="5"/>
  <c r="B5" i="5"/>
  <c r="C5" i="5"/>
  <c r="D5" i="5"/>
  <c r="E5" i="5"/>
  <c r="F5" i="5"/>
  <c r="G5" i="5"/>
  <c r="H5" i="5"/>
  <c r="I5" i="5"/>
  <c r="J5" i="5"/>
  <c r="K5" i="5"/>
  <c r="A5" i="5"/>
  <c r="D8" i="5"/>
  <c r="E8" i="5"/>
  <c r="F8" i="5"/>
  <c r="G8" i="5"/>
  <c r="D9" i="5"/>
  <c r="E9" i="5"/>
  <c r="F9" i="5"/>
  <c r="G9" i="5"/>
  <c r="D10" i="5"/>
  <c r="E10" i="5"/>
  <c r="F10" i="5"/>
  <c r="G10" i="5"/>
  <c r="D11" i="5"/>
  <c r="E11" i="5"/>
  <c r="F11" i="5"/>
  <c r="G11" i="5"/>
  <c r="D12" i="5"/>
  <c r="E12" i="5"/>
  <c r="F12" i="5"/>
  <c r="G12" i="5"/>
  <c r="D13" i="5"/>
  <c r="E13" i="5"/>
  <c r="F13" i="5"/>
  <c r="G13" i="5"/>
  <c r="D14" i="5"/>
  <c r="E14" i="5"/>
  <c r="F14" i="5"/>
  <c r="G14" i="5"/>
  <c r="D15" i="5"/>
  <c r="E15" i="5"/>
  <c r="F15" i="5"/>
  <c r="G15" i="5"/>
  <c r="D16" i="5"/>
  <c r="E16" i="5"/>
  <c r="F16" i="5"/>
  <c r="G16" i="5"/>
  <c r="D17" i="5"/>
  <c r="E17" i="5"/>
  <c r="F17" i="5"/>
  <c r="G17" i="5"/>
  <c r="D18" i="5"/>
  <c r="E18" i="5"/>
  <c r="F18" i="5"/>
  <c r="G18" i="5"/>
  <c r="D19" i="5"/>
  <c r="E19" i="5"/>
  <c r="F19" i="5"/>
  <c r="G19" i="5"/>
  <c r="D20" i="5"/>
  <c r="E20" i="5"/>
  <c r="F20" i="5"/>
  <c r="G20" i="5"/>
  <c r="D21" i="5"/>
  <c r="E21" i="5"/>
  <c r="F21" i="5"/>
  <c r="G21" i="5"/>
  <c r="D22" i="5"/>
  <c r="E22" i="5"/>
  <c r="F22" i="5"/>
  <c r="G22" i="5"/>
  <c r="D23" i="5"/>
  <c r="E23" i="5"/>
  <c r="F23" i="5"/>
  <c r="G23" i="5"/>
  <c r="D24" i="5"/>
  <c r="E24" i="5"/>
  <c r="F24" i="5"/>
  <c r="G24" i="5"/>
  <c r="D25" i="5"/>
  <c r="E25" i="5"/>
  <c r="F25" i="5"/>
  <c r="G25" i="5"/>
  <c r="D26" i="5"/>
  <c r="E26" i="5"/>
  <c r="F26" i="5"/>
  <c r="G26" i="5"/>
  <c r="D27" i="5"/>
  <c r="E27" i="5"/>
  <c r="F27" i="5"/>
  <c r="G27" i="5"/>
  <c r="D28" i="5"/>
  <c r="E28" i="5"/>
  <c r="F28" i="5"/>
  <c r="G28" i="5"/>
  <c r="D29" i="5"/>
  <c r="E29" i="5"/>
  <c r="F29" i="5"/>
  <c r="G29" i="5"/>
  <c r="D30" i="5"/>
  <c r="E30" i="5"/>
  <c r="F30" i="5"/>
  <c r="G30" i="5"/>
  <c r="D31" i="5"/>
  <c r="E31" i="5"/>
  <c r="F31" i="5"/>
  <c r="G31" i="5"/>
  <c r="D32" i="5"/>
  <c r="E32" i="5"/>
  <c r="F32" i="5"/>
  <c r="G32" i="5"/>
  <c r="D33" i="5"/>
  <c r="E33" i="5"/>
  <c r="F33" i="5"/>
  <c r="G33" i="5"/>
  <c r="D34" i="5"/>
  <c r="E34" i="5"/>
  <c r="F34" i="5"/>
  <c r="G34" i="5"/>
  <c r="D35" i="5"/>
  <c r="E35" i="5"/>
  <c r="F35" i="5"/>
  <c r="G35" i="5"/>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D44" i="5"/>
  <c r="E44" i="5"/>
  <c r="F44" i="5"/>
  <c r="G44" i="5"/>
  <c r="D45" i="5"/>
  <c r="E45" i="5"/>
  <c r="F45" i="5"/>
  <c r="G45" i="5"/>
  <c r="D46" i="5"/>
  <c r="E46" i="5"/>
  <c r="F46" i="5"/>
  <c r="G46" i="5"/>
  <c r="D47" i="5"/>
  <c r="E47" i="5"/>
  <c r="F47" i="5"/>
  <c r="G47" i="5"/>
  <c r="D48" i="5"/>
  <c r="E48" i="5"/>
  <c r="F48" i="5"/>
  <c r="G48" i="5"/>
  <c r="D49" i="5"/>
  <c r="E49" i="5"/>
  <c r="F49" i="5"/>
  <c r="G49" i="5"/>
  <c r="D50" i="5"/>
  <c r="E50" i="5"/>
  <c r="F50" i="5"/>
  <c r="G50" i="5"/>
  <c r="D51" i="5"/>
  <c r="E51" i="5"/>
  <c r="F51" i="5"/>
  <c r="G51" i="5"/>
  <c r="D52" i="5"/>
  <c r="E52" i="5"/>
  <c r="F52" i="5"/>
  <c r="G52" i="5"/>
  <c r="D53" i="5"/>
  <c r="E53" i="5"/>
  <c r="F53" i="5"/>
  <c r="G53" i="5"/>
  <c r="D54" i="5"/>
  <c r="E54" i="5"/>
  <c r="F54" i="5"/>
  <c r="G54" i="5"/>
  <c r="D55" i="5"/>
  <c r="E55" i="5"/>
  <c r="F55" i="5"/>
  <c r="G55" i="5"/>
  <c r="D56" i="5"/>
  <c r="E56" i="5"/>
  <c r="F56" i="5"/>
  <c r="G56" i="5"/>
  <c r="G7" i="5"/>
  <c r="F7" i="5"/>
  <c r="E7" i="5"/>
  <c r="D7" i="5"/>
  <c r="C36" i="4"/>
  <c r="D36" i="4"/>
  <c r="E36" i="4"/>
  <c r="B36" i="4"/>
  <c r="J30" i="4"/>
  <c r="K30" i="4"/>
  <c r="I30" i="4"/>
  <c r="I31" i="4" s="1"/>
  <c r="J26" i="4"/>
  <c r="K26" i="4"/>
  <c r="J27" i="4"/>
  <c r="K27" i="4"/>
  <c r="J28" i="4"/>
  <c r="K28" i="4"/>
  <c r="J29" i="4"/>
  <c r="K29" i="4"/>
  <c r="I27" i="4"/>
  <c r="I28" i="4"/>
  <c r="I29" i="4"/>
  <c r="I26" i="4"/>
  <c r="C25" i="4"/>
  <c r="C28" i="4" s="1"/>
  <c r="D25" i="4"/>
  <c r="D28" i="4" s="1"/>
  <c r="C26" i="4"/>
  <c r="D26" i="4"/>
  <c r="C27" i="4"/>
  <c r="D27" i="4"/>
  <c r="B26" i="4"/>
  <c r="B27" i="4"/>
  <c r="B25" i="4"/>
  <c r="B28" i="4" s="1"/>
  <c r="B29" i="4" s="1"/>
  <c r="C29" i="4" s="1"/>
  <c r="D29" i="4" s="1"/>
  <c r="G2" i="7" l="1"/>
  <c r="D3" i="7"/>
  <c r="E2" i="7"/>
  <c r="F3" i="7"/>
  <c r="B4" i="6"/>
  <c r="J5" i="6"/>
  <c r="F9" i="6"/>
  <c r="F15" i="6"/>
  <c r="G20" i="6"/>
  <c r="D23" i="6"/>
  <c r="G28" i="6"/>
  <c r="D31" i="6"/>
  <c r="G36" i="6"/>
  <c r="D39" i="6"/>
  <c r="G44" i="6"/>
  <c r="D47" i="6"/>
  <c r="G52" i="6"/>
  <c r="D55" i="6"/>
  <c r="E17" i="6"/>
  <c r="D7" i="6"/>
  <c r="D4" i="6" s="1"/>
  <c r="E13" i="6"/>
  <c r="E10" i="6"/>
  <c r="D9" i="6"/>
  <c r="J4" i="6"/>
  <c r="F10" i="6"/>
  <c r="G13" i="6"/>
  <c r="F16" i="6"/>
  <c r="F18" i="6"/>
  <c r="G21" i="6"/>
  <c r="G23" i="6"/>
  <c r="F26" i="6"/>
  <c r="G29" i="6"/>
  <c r="G31" i="6"/>
  <c r="F34" i="6"/>
  <c r="G37" i="6"/>
  <c r="G39" i="6"/>
  <c r="F42" i="6"/>
  <c r="G45" i="6"/>
  <c r="G47" i="6"/>
  <c r="F50" i="6"/>
  <c r="G53" i="6"/>
  <c r="G55" i="6"/>
  <c r="E12" i="6"/>
  <c r="F7" i="6"/>
  <c r="F4" i="6" s="1"/>
  <c r="I5" i="6"/>
  <c r="F8" i="6"/>
  <c r="F12" i="6"/>
  <c r="F14" i="6"/>
  <c r="G19" i="6"/>
  <c r="F22" i="6"/>
  <c r="G25" i="6"/>
  <c r="G4" i="6" s="1"/>
  <c r="G27" i="6"/>
  <c r="F30" i="6"/>
  <c r="G33" i="6"/>
  <c r="G35" i="6"/>
  <c r="F38" i="6"/>
  <c r="G41" i="6"/>
  <c r="G43" i="6"/>
  <c r="F46" i="6"/>
  <c r="G49" i="6"/>
  <c r="G51" i="6"/>
  <c r="F54" i="6"/>
  <c r="D56" i="6"/>
  <c r="D53" i="6"/>
  <c r="D52" i="6"/>
  <c r="D49" i="6"/>
  <c r="D48" i="6"/>
  <c r="D45" i="6"/>
  <c r="D44" i="6"/>
  <c r="D41" i="6"/>
  <c r="D40" i="6"/>
  <c r="D37" i="6"/>
  <c r="D36" i="6"/>
  <c r="D33" i="6"/>
  <c r="D32" i="6"/>
  <c r="D29" i="6"/>
  <c r="D28" i="6"/>
  <c r="D25" i="6"/>
  <c r="D24" i="6"/>
  <c r="D21" i="6"/>
  <c r="D20" i="6"/>
  <c r="D16" i="6"/>
  <c r="D10" i="6"/>
  <c r="E9" i="6"/>
  <c r="E8" i="6"/>
  <c r="I4" i="6"/>
  <c r="K4" i="6"/>
  <c r="K5" i="6"/>
  <c r="F5" i="6"/>
  <c r="E11" i="6"/>
  <c r="E56" i="6"/>
  <c r="E52" i="6"/>
  <c r="E48" i="6"/>
  <c r="E44" i="6"/>
  <c r="E40" i="6"/>
  <c r="E36" i="6"/>
  <c r="E32" i="6"/>
  <c r="E28" i="6"/>
  <c r="E24" i="6"/>
  <c r="E20" i="6"/>
  <c r="E15" i="6"/>
  <c r="A5" i="6"/>
  <c r="E7" i="6"/>
  <c r="B5" i="6"/>
  <c r="C5" i="6"/>
  <c r="C4" i="6"/>
  <c r="J31" i="4"/>
  <c r="K31" i="4" s="1"/>
  <c r="D5" i="6" l="1"/>
  <c r="G5" i="6"/>
  <c r="E5" i="6"/>
  <c r="E4" i="6"/>
</calcChain>
</file>

<file path=xl/comments1.xml><?xml version="1.0" encoding="utf-8"?>
<comments xmlns="http://schemas.openxmlformats.org/spreadsheetml/2006/main">
  <authors>
    <author>RAndrews</author>
  </authors>
  <commentList>
    <comment ref="A1" authorId="0" shapeId="0">
      <text>
        <r>
          <rPr>
            <b/>
            <sz val="9"/>
            <color indexed="81"/>
            <rFont val="Tahoma"/>
            <family val="2"/>
          </rPr>
          <t>Measure of Sales Growth for each person</t>
        </r>
        <r>
          <rPr>
            <sz val="9"/>
            <color indexed="81"/>
            <rFont val="Tahoma"/>
            <family val="2"/>
          </rPr>
          <t xml:space="preserve">
</t>
        </r>
      </text>
    </comment>
    <comment ref="B1" authorId="0" shapeId="0">
      <text>
        <r>
          <rPr>
            <b/>
            <sz val="9"/>
            <color indexed="81"/>
            <rFont val="Tahoma"/>
            <family val="2"/>
          </rPr>
          <t>Measure of Sales Profit for each person</t>
        </r>
        <r>
          <rPr>
            <sz val="9"/>
            <color indexed="81"/>
            <rFont val="Tahoma"/>
            <family val="2"/>
          </rPr>
          <t xml:space="preserve">
</t>
        </r>
      </text>
    </comment>
    <comment ref="C1" authorId="0" shapeId="0">
      <text>
        <r>
          <rPr>
            <b/>
            <sz val="9"/>
            <color indexed="81"/>
            <rFont val="Tahoma"/>
            <family val="2"/>
          </rPr>
          <t>Measure of Sales New Accounts for each person</t>
        </r>
        <r>
          <rPr>
            <sz val="9"/>
            <color indexed="81"/>
            <rFont val="Tahoma"/>
            <family val="2"/>
          </rPr>
          <t xml:space="preserve">
</t>
        </r>
      </text>
    </comment>
    <comment ref="D1" authorId="0" shapeId="0">
      <text>
        <r>
          <rPr>
            <b/>
            <sz val="9"/>
            <color indexed="81"/>
            <rFont val="Tahoma"/>
            <family val="2"/>
          </rPr>
          <t>Test score for Creativity for each person</t>
        </r>
        <r>
          <rPr>
            <sz val="9"/>
            <color indexed="81"/>
            <rFont val="Tahoma"/>
            <family val="2"/>
          </rPr>
          <t xml:space="preserve">
</t>
        </r>
      </text>
    </comment>
    <comment ref="E1" authorId="0" shapeId="0">
      <text>
        <r>
          <rPr>
            <b/>
            <sz val="9"/>
            <color indexed="81"/>
            <rFont val="Tahoma"/>
            <family val="2"/>
          </rPr>
          <t xml:space="preserve">Test score for Mechanical Reasoning for each person
</t>
        </r>
        <r>
          <rPr>
            <sz val="9"/>
            <color indexed="81"/>
            <rFont val="Tahoma"/>
            <family val="2"/>
          </rPr>
          <t xml:space="preserve">
</t>
        </r>
      </text>
    </comment>
    <comment ref="F1" authorId="0" shapeId="0">
      <text>
        <r>
          <rPr>
            <b/>
            <sz val="9"/>
            <color indexed="81"/>
            <rFont val="Tahoma"/>
            <family val="2"/>
          </rPr>
          <t xml:space="preserve">Test score for Abstract Reasoning for each person
</t>
        </r>
        <r>
          <rPr>
            <sz val="9"/>
            <color indexed="81"/>
            <rFont val="Tahoma"/>
            <family val="2"/>
          </rPr>
          <t xml:space="preserve">
</t>
        </r>
      </text>
    </comment>
    <comment ref="G1" authorId="0" shapeId="0">
      <text>
        <r>
          <rPr>
            <b/>
            <sz val="9"/>
            <color indexed="81"/>
            <rFont val="Tahoma"/>
            <family val="2"/>
          </rPr>
          <t xml:space="preserve">Test score for Mathematics for each person
</t>
        </r>
        <r>
          <rPr>
            <sz val="9"/>
            <color indexed="81"/>
            <rFont val="Tahoma"/>
            <family val="2"/>
          </rPr>
          <t xml:space="preserve">
</t>
        </r>
      </text>
    </comment>
  </commentList>
</comments>
</file>

<file path=xl/comments2.xml><?xml version="1.0" encoding="utf-8"?>
<comments xmlns="http://schemas.openxmlformats.org/spreadsheetml/2006/main">
  <authors>
    <author>RAndrews</author>
  </authors>
  <commentList>
    <comment ref="E2" authorId="0" shapeId="0">
      <text>
        <r>
          <rPr>
            <b/>
            <sz val="9"/>
            <color indexed="81"/>
            <rFont val="Tahoma"/>
            <family val="2"/>
          </rPr>
          <t>Use Solver to maximize this correlation by changing values in A2:C2 &amp; H2:K2
See the image to the right.</t>
        </r>
        <r>
          <rPr>
            <sz val="9"/>
            <color indexed="81"/>
            <rFont val="Tahoma"/>
            <family val="2"/>
          </rPr>
          <t xml:space="preserve">
</t>
        </r>
      </text>
    </comment>
    <comment ref="F3" authorId="0" shapeId="0">
      <text>
        <r>
          <rPr>
            <b/>
            <sz val="9"/>
            <color indexed="81"/>
            <rFont val="Tahoma"/>
            <family val="2"/>
          </rPr>
          <t>Use Solver to maximize this correlation by changing values in A3:C3 &amp; H3:K3; subject to the constraints that the correlations in D3 and G2 are both zero.
See the image to the right.</t>
        </r>
        <r>
          <rPr>
            <sz val="9"/>
            <color indexed="81"/>
            <rFont val="Tahoma"/>
            <family val="2"/>
          </rPr>
          <t xml:space="preserve">
</t>
        </r>
      </text>
    </comment>
  </commentList>
</comments>
</file>

<file path=xl/sharedStrings.xml><?xml version="1.0" encoding="utf-8"?>
<sst xmlns="http://schemas.openxmlformats.org/spreadsheetml/2006/main" count="177" uniqueCount="62">
  <si>
    <t>GROWTH</t>
  </si>
  <si>
    <t>PROFIT</t>
  </si>
  <si>
    <t>NEW_ACCT</t>
  </si>
  <si>
    <t>CREATIVE</t>
  </si>
  <si>
    <t>MECH_RES</t>
  </si>
  <si>
    <t>ABS_RES</t>
  </si>
  <si>
    <t>MATH</t>
  </si>
  <si>
    <t>S_GROWTH</t>
  </si>
  <si>
    <t>S_PROFIT</t>
  </si>
  <si>
    <t>S_NEW_ACCT</t>
  </si>
  <si>
    <t>S_CV1</t>
  </si>
  <si>
    <t>S_CV2</t>
  </si>
  <si>
    <t>T_CV1</t>
  </si>
  <si>
    <t>T_CV2</t>
  </si>
  <si>
    <t>MECH_RES_T</t>
  </si>
  <si>
    <t>CREATIVE_T</t>
  </si>
  <si>
    <t>ABS_RES_T</t>
  </si>
  <si>
    <t>MATH_T</t>
  </si>
  <si>
    <t>Canonical Correlations</t>
  </si>
  <si>
    <t>Correlation</t>
  </si>
  <si>
    <t>Eigenvalue</t>
  </si>
  <si>
    <t>Wilks Statistic</t>
  </si>
  <si>
    <t>F</t>
  </si>
  <si>
    <t>Num D.F</t>
  </si>
  <si>
    <t>Denom D.F.</t>
  </si>
  <si>
    <t>Sig.</t>
  </si>
  <si>
    <t>H0 for Wilks test is that the correlations in the current and following rows are zero</t>
  </si>
  <si>
    <t>.</t>
  </si>
  <si>
    <t>Set 1 Standardized Canonical Correlation Coefficients</t>
  </si>
  <si>
    <t>Variable</t>
  </si>
  <si>
    <t>Set 2 Standardized Canonical Correlation Coefficients</t>
  </si>
  <si>
    <t>Set 1 Unstandardized Canonical Correlation Coefficients</t>
  </si>
  <si>
    <t>Set 2 Unstandardized Canonical Correlation Coefficients</t>
  </si>
  <si>
    <t>Set 1 Canonical Loadings</t>
  </si>
  <si>
    <t>Set 2 Canonical Loadings</t>
  </si>
  <si>
    <t>Set 1 Cross Loadings</t>
  </si>
  <si>
    <t>Set 2 Cross Loadings</t>
  </si>
  <si>
    <t>Proportion of Variance Explained</t>
  </si>
  <si>
    <t>Canonical Variable</t>
  </si>
  <si>
    <t>Set 1 by Self</t>
  </si>
  <si>
    <t>Set 2 by Self</t>
  </si>
  <si>
    <t>Total %</t>
  </si>
  <si>
    <t>Cumulative %</t>
  </si>
  <si>
    <t>R-square calculated from above</t>
  </si>
  <si>
    <r>
      <rPr>
        <sz val="9"/>
        <color theme="1"/>
        <rFont val="Times New Roman"/>
        <family val="1"/>
      </rPr>
      <t>Set</t>
    </r>
    <r>
      <rPr>
        <b/>
        <sz val="9"/>
        <color theme="1"/>
        <rFont val="Times New Roman"/>
        <family val="1"/>
      </rPr>
      <t xml:space="preserve"> 1 </t>
    </r>
    <r>
      <rPr>
        <sz val="9"/>
        <color theme="1"/>
        <rFont val="Times New Roman"/>
        <family val="1"/>
      </rPr>
      <t>by Set</t>
    </r>
    <r>
      <rPr>
        <b/>
        <sz val="9"/>
        <color theme="1"/>
        <rFont val="Times New Roman"/>
        <family val="1"/>
      </rPr>
      <t xml:space="preserve"> 2</t>
    </r>
  </si>
  <si>
    <r>
      <rPr>
        <sz val="9"/>
        <color theme="1"/>
        <rFont val="Times New Roman"/>
        <family val="1"/>
      </rPr>
      <t xml:space="preserve">Set </t>
    </r>
    <r>
      <rPr>
        <b/>
        <sz val="9"/>
        <color theme="1"/>
        <rFont val="Times New Roman"/>
        <family val="1"/>
      </rPr>
      <t>2</t>
    </r>
    <r>
      <rPr>
        <sz val="9"/>
        <color theme="1"/>
        <rFont val="Times New Roman"/>
        <family val="1"/>
      </rPr>
      <t xml:space="preserve"> by Set</t>
    </r>
    <r>
      <rPr>
        <b/>
        <sz val="9"/>
        <color theme="1"/>
        <rFont val="Times New Roman"/>
        <family val="1"/>
      </rPr>
      <t xml:space="preserve"> 1</t>
    </r>
  </si>
  <si>
    <t>Set 1 - Unstandardized Coefficients</t>
  </si>
  <si>
    <t>Set 2 - Unstandardized Coefficients</t>
  </si>
  <si>
    <t>Variable Standard Deviations in Red</t>
  </si>
  <si>
    <t>Variable Means in Blue</t>
  </si>
  <si>
    <t xml:space="preserve">Calculated Canonical Variables </t>
  </si>
  <si>
    <t>Set 1 - Standardized Coefficients</t>
  </si>
  <si>
    <t>Set 2 - Standardized Coefficients</t>
  </si>
  <si>
    <t>Row2/Row6</t>
  </si>
  <si>
    <t>Row3/Row7</t>
  </si>
  <si>
    <t>S: Employee Sales Measures</t>
  </si>
  <si>
    <t>T: Employee Test Scores</t>
  </si>
  <si>
    <t>Set S - Canonical Var. Coefficients</t>
  </si>
  <si>
    <t>Set T - Canonical Var. Coefficients</t>
  </si>
  <si>
    <t>Maximize with Solver</t>
  </si>
  <si>
    <r>
      <t xml:space="preserve">Maximize subject to </t>
    </r>
    <r>
      <rPr>
        <b/>
        <sz val="10"/>
        <color indexed="12"/>
        <rFont val="Arial"/>
        <family val="2"/>
      </rPr>
      <t>correlations</t>
    </r>
    <r>
      <rPr>
        <sz val="10"/>
        <rFont val="Arial"/>
        <family val="2"/>
      </rPr>
      <t xml:space="preserve"> = 0</t>
    </r>
  </si>
  <si>
    <t xml:space="preserve">SPSS Results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</si>
</sst>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0"/>
      <name val="Arial"/>
      <family val="2"/>
    </font>
    <font>
      <sz val="11"/>
      <color rgb="FF0000FF"/>
      <name val="Calibri"/>
      <family val="2"/>
      <scheme val="minor"/>
    </font>
    <font>
      <sz val="11"/>
      <color theme="5" tint="-0.499984740745262"/>
      <name val="Calibri"/>
      <family val="2"/>
      <scheme val="minor"/>
    </font>
    <font>
      <sz val="9"/>
      <color theme="1"/>
      <name val="Times New Roman"/>
      <family val="1"/>
    </font>
    <font>
      <b/>
      <sz val="9"/>
      <color theme="1"/>
      <name val="Times New Roman"/>
      <family val="1"/>
    </font>
    <font>
      <b/>
      <sz val="11"/>
      <color rgb="FFFF0000"/>
      <name val="Calibri"/>
      <family val="2"/>
      <scheme val="minor"/>
    </font>
    <font>
      <b/>
      <sz val="11"/>
      <color rgb="FF0000FF"/>
      <name val="Calibri"/>
      <family val="2"/>
      <scheme val="minor"/>
    </font>
    <font>
      <b/>
      <sz val="14"/>
      <color theme="1"/>
      <name val="Calibri"/>
      <family val="2"/>
      <scheme val="minor"/>
    </font>
    <font>
      <b/>
      <sz val="10"/>
      <name val="Arial"/>
      <family val="2"/>
    </font>
    <font>
      <b/>
      <sz val="10"/>
      <color indexed="12"/>
      <name val="Arial"/>
      <family val="2"/>
    </font>
    <font>
      <b/>
      <sz val="10"/>
      <color rgb="FF00B05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5" fillId="0" borderId="0"/>
  </cellStyleXfs>
  <cellXfs count="110">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xf numFmtId="0" fontId="0" fillId="0" borderId="0" xfId="0" applyFill="1" applyBorder="1" applyAlignment="1"/>
    <xf numFmtId="0" fontId="0" fillId="0" borderId="4" xfId="0" applyFill="1" applyBorder="1" applyAlignment="1"/>
    <xf numFmtId="0" fontId="3" fillId="0" borderId="7" xfId="0" applyFont="1" applyFill="1" applyBorder="1" applyAlignment="1">
      <alignment horizontal="center"/>
    </xf>
    <xf numFmtId="0" fontId="0" fillId="2" borderId="0" xfId="0" applyFill="1" applyBorder="1" applyAlignment="1"/>
    <xf numFmtId="0" fontId="0" fillId="0" borderId="8" xfId="0" applyFill="1" applyBorder="1" applyAlignment="1"/>
    <xf numFmtId="0" fontId="0" fillId="0" borderId="9" xfId="0" applyFill="1" applyBorder="1" applyAlignment="1"/>
    <xf numFmtId="0" fontId="0" fillId="2" borderId="1" xfId="0" applyFill="1" applyBorder="1" applyAlignment="1"/>
    <xf numFmtId="0" fontId="0" fillId="0" borderId="2" xfId="0" applyFill="1" applyBorder="1" applyAlignment="1"/>
    <xf numFmtId="0" fontId="0" fillId="0" borderId="1" xfId="0" applyFill="1" applyBorder="1" applyAlignment="1"/>
    <xf numFmtId="0" fontId="0" fillId="2" borderId="3" xfId="0" applyFill="1" applyBorder="1" applyAlignment="1"/>
    <xf numFmtId="0" fontId="0" fillId="2" borderId="4" xfId="0" applyFill="1" applyBorder="1" applyAlignment="1"/>
    <xf numFmtId="0" fontId="0" fillId="0" borderId="5" xfId="0" applyFill="1" applyBorder="1" applyAlignment="1"/>
    <xf numFmtId="0" fontId="2" fillId="0" borderId="0" xfId="0" applyFont="1"/>
    <xf numFmtId="0" fontId="0" fillId="0" borderId="8" xfId="0" applyBorder="1"/>
    <xf numFmtId="0" fontId="0" fillId="0" borderId="6" xfId="0" applyBorder="1"/>
    <xf numFmtId="0" fontId="0" fillId="0" borderId="9" xfId="0" applyBorder="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3" borderId="0" xfId="0" applyFill="1" applyBorder="1" applyAlignment="1"/>
    <xf numFmtId="0" fontId="0" fillId="4" borderId="0" xfId="0" applyFill="1" applyBorder="1" applyAlignment="1"/>
    <xf numFmtId="0" fontId="0" fillId="4" borderId="4" xfId="0" applyFill="1" applyBorder="1" applyAlignment="1"/>
    <xf numFmtId="0" fontId="0" fillId="5" borderId="0" xfId="0" applyFill="1" applyBorder="1" applyAlignment="1"/>
    <xf numFmtId="0" fontId="0" fillId="0" borderId="0" xfId="0" applyBorder="1" applyAlignment="1">
      <alignment horizontal="right"/>
    </xf>
    <xf numFmtId="0" fontId="2" fillId="0" borderId="8" xfId="0" applyFont="1" applyBorder="1"/>
    <xf numFmtId="0" fontId="2" fillId="0" borderId="6" xfId="0" applyFont="1" applyBorder="1"/>
    <xf numFmtId="0" fontId="0" fillId="0" borderId="4" xfId="0" applyBorder="1" applyAlignment="1">
      <alignment horizontal="right"/>
    </xf>
    <xf numFmtId="0" fontId="0" fillId="6" borderId="0" xfId="0" applyFill="1" applyBorder="1" applyAlignment="1"/>
    <xf numFmtId="0" fontId="0" fillId="6" borderId="4" xfId="0" applyFill="1" applyBorder="1" applyAlignment="1"/>
    <xf numFmtId="0" fontId="4" fillId="0" borderId="7" xfId="0" applyFont="1" applyFill="1" applyBorder="1" applyAlignment="1">
      <alignment horizontal="center"/>
    </xf>
    <xf numFmtId="0" fontId="0" fillId="3" borderId="0" xfId="0" applyFill="1" applyBorder="1" applyAlignment="1">
      <alignment horizontal="center"/>
    </xf>
    <xf numFmtId="0" fontId="0" fillId="3" borderId="4" xfId="0" applyFill="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5" borderId="0" xfId="0" applyFill="1" applyBorder="1" applyAlignment="1">
      <alignment horizontal="center"/>
    </xf>
    <xf numFmtId="0" fontId="0" fillId="5" borderId="4" xfId="0" applyFill="1" applyBorder="1" applyAlignment="1">
      <alignment horizontal="center"/>
    </xf>
    <xf numFmtId="0" fontId="0" fillId="4" borderId="0" xfId="0" applyFill="1" applyBorder="1" applyAlignment="1">
      <alignment horizontal="center"/>
    </xf>
    <xf numFmtId="0" fontId="0" fillId="4" borderId="4" xfId="0" applyFill="1" applyBorder="1" applyAlignment="1">
      <alignment horizontal="center"/>
    </xf>
    <xf numFmtId="0" fontId="0" fillId="6" borderId="0" xfId="0" applyFill="1" applyBorder="1" applyAlignment="1">
      <alignment horizontal="center"/>
    </xf>
    <xf numFmtId="0" fontId="0" fillId="6" borderId="4" xfId="0" applyFill="1" applyBorder="1" applyAlignment="1">
      <alignment horizontal="center"/>
    </xf>
    <xf numFmtId="0" fontId="6" fillId="0" borderId="0" xfId="0" applyFont="1"/>
    <xf numFmtId="0" fontId="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xf numFmtId="0" fontId="7" fillId="0" borderId="1" xfId="0" applyFont="1" applyFill="1" applyBorder="1" applyAlignment="1">
      <alignment horizontal="right"/>
    </xf>
    <xf numFmtId="0" fontId="1" fillId="0" borderId="1" xfId="0" applyFont="1" applyFill="1" applyBorder="1" applyAlignment="1">
      <alignment horizontal="center"/>
    </xf>
    <xf numFmtId="0" fontId="1" fillId="0" borderId="0" xfId="0" applyFont="1"/>
    <xf numFmtId="0" fontId="8" fillId="0" borderId="1" xfId="0" applyFont="1" applyBorder="1"/>
    <xf numFmtId="0" fontId="9" fillId="0" borderId="0" xfId="0" applyFont="1" applyBorder="1"/>
    <xf numFmtId="0" fontId="9" fillId="0" borderId="2" xfId="0" applyFont="1" applyBorder="1"/>
    <xf numFmtId="0" fontId="6" fillId="0" borderId="0" xfId="0" applyFont="1" applyBorder="1"/>
    <xf numFmtId="0" fontId="7" fillId="0" borderId="2" xfId="0" applyFont="1" applyBorder="1"/>
    <xf numFmtId="0" fontId="7" fillId="0" borderId="5" xfId="0" applyFont="1" applyBorder="1"/>
    <xf numFmtId="0" fontId="6" fillId="0" borderId="1" xfId="0" applyFont="1" applyBorder="1"/>
    <xf numFmtId="0" fontId="6" fillId="0" borderId="2" xfId="0" applyFont="1" applyBorder="1"/>
    <xf numFmtId="0" fontId="1" fillId="0" borderId="3" xfId="0" applyFont="1" applyBorder="1"/>
    <xf numFmtId="0" fontId="1" fillId="0" borderId="4" xfId="0" applyFont="1" applyBorder="1"/>
    <xf numFmtId="0" fontId="1" fillId="0" borderId="5" xfId="0" applyFont="1" applyBorder="1"/>
    <xf numFmtId="0" fontId="6" fillId="0" borderId="8" xfId="0" applyFont="1" applyBorder="1"/>
    <xf numFmtId="0" fontId="6" fillId="0" borderId="6" xfId="0" applyFont="1" applyBorder="1"/>
    <xf numFmtId="0" fontId="6" fillId="0" borderId="9" xfId="0" applyFont="1" applyBorder="1"/>
    <xf numFmtId="0" fontId="0" fillId="0" borderId="8" xfId="0" applyBorder="1" applyAlignment="1">
      <alignment horizontal="center"/>
    </xf>
    <xf numFmtId="0" fontId="5" fillId="0" borderId="0" xfId="1" applyAlignment="1">
      <alignment horizontal="center"/>
    </xf>
    <xf numFmtId="0" fontId="5" fillId="7" borderId="0" xfId="1" applyFill="1" applyAlignment="1">
      <alignment horizontal="center"/>
    </xf>
    <xf numFmtId="0" fontId="5" fillId="0" borderId="0" xfId="1"/>
    <xf numFmtId="0" fontId="13" fillId="7" borderId="0" xfId="1" applyFont="1" applyFill="1" applyAlignment="1">
      <alignment horizontal="center"/>
    </xf>
    <xf numFmtId="0" fontId="14" fillId="0" borderId="0" xfId="1" applyFont="1" applyAlignment="1">
      <alignment horizontal="center"/>
    </xf>
    <xf numFmtId="0" fontId="13" fillId="8" borderId="0" xfId="1" applyFont="1" applyFill="1" applyAlignment="1">
      <alignment horizontal="center"/>
    </xf>
    <xf numFmtId="0" fontId="5" fillId="8" borderId="0" xfId="1" applyFill="1" applyAlignment="1">
      <alignment horizontal="center"/>
    </xf>
    <xf numFmtId="0" fontId="15" fillId="0" borderId="0" xfId="1" applyFont="1" applyAlignment="1">
      <alignment horizontal="center"/>
    </xf>
    <xf numFmtId="0" fontId="15" fillId="0" borderId="0" xfId="1" applyFont="1" applyFill="1" applyAlignment="1">
      <alignment horizontal="center"/>
    </xf>
    <xf numFmtId="0" fontId="15" fillId="0" borderId="0" xfId="1" applyFont="1"/>
    <xf numFmtId="0" fontId="15" fillId="7" borderId="0" xfId="1" applyFont="1" applyFill="1"/>
    <xf numFmtId="0" fontId="15" fillId="9" borderId="0" xfId="1" applyFont="1" applyFill="1" applyAlignment="1">
      <alignment horizontal="center"/>
    </xf>
    <xf numFmtId="0" fontId="5" fillId="0" borderId="0" xfId="1" applyFill="1" applyAlignment="1">
      <alignment horizontal="center"/>
    </xf>
    <xf numFmtId="0" fontId="5" fillId="0" borderId="1" xfId="1" applyBorder="1" applyAlignment="1">
      <alignment horizontal="center"/>
    </xf>
    <xf numFmtId="0" fontId="5" fillId="0" borderId="0" xfId="1" applyBorder="1" applyAlignment="1">
      <alignment horizontal="center"/>
    </xf>
    <xf numFmtId="0" fontId="5" fillId="0" borderId="2" xfId="1" applyBorder="1" applyAlignment="1">
      <alignment horizontal="center"/>
    </xf>
    <xf numFmtId="0" fontId="5" fillId="0" borderId="3" xfId="1" applyBorder="1" applyAlignment="1">
      <alignment horizontal="center"/>
    </xf>
    <xf numFmtId="0" fontId="5" fillId="0" borderId="4" xfId="1" applyBorder="1" applyAlignment="1">
      <alignment horizontal="center"/>
    </xf>
    <xf numFmtId="0" fontId="5" fillId="0" borderId="5" xfId="1" applyBorder="1" applyAlignment="1">
      <alignment horizontal="center"/>
    </xf>
    <xf numFmtId="0" fontId="5" fillId="0" borderId="8" xfId="1" applyBorder="1" applyAlignment="1">
      <alignment horizontal="center"/>
    </xf>
    <xf numFmtId="0" fontId="5" fillId="0" borderId="6" xfId="1" applyBorder="1" applyAlignment="1">
      <alignment horizontal="center"/>
    </xf>
    <xf numFmtId="0" fontId="5" fillId="0" borderId="9" xfId="1" applyBorder="1" applyAlignment="1">
      <alignment horizontal="center"/>
    </xf>
    <xf numFmtId="0" fontId="15" fillId="0" borderId="0" xfId="1" applyFont="1" applyFill="1" applyAlignment="1">
      <alignment horizontal="center"/>
    </xf>
    <xf numFmtId="0" fontId="5" fillId="0" borderId="0" xfId="1" applyAlignment="1">
      <alignment horizontal="center"/>
    </xf>
    <xf numFmtId="0" fontId="5" fillId="0" borderId="8" xfId="1" applyBorder="1" applyAlignment="1">
      <alignment horizontal="center"/>
    </xf>
    <xf numFmtId="0" fontId="5" fillId="0" borderId="6" xfId="1" applyBorder="1" applyAlignment="1">
      <alignment horizontal="center"/>
    </xf>
    <xf numFmtId="0" fontId="5" fillId="0" borderId="9" xfId="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10" fillId="0" borderId="2" xfId="0" applyFont="1" applyBorder="1" applyAlignment="1">
      <alignment horizontal="center"/>
    </xf>
    <xf numFmtId="0" fontId="11" fillId="0" borderId="8" xfId="0" applyFont="1" applyBorder="1" applyAlignment="1">
      <alignment horizontal="center"/>
    </xf>
    <xf numFmtId="0" fontId="11" fillId="0" borderId="6" xfId="0" applyFont="1" applyBorder="1" applyAlignment="1">
      <alignment horizontal="center"/>
    </xf>
    <xf numFmtId="0" fontId="11" fillId="0" borderId="9"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0000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466725</xdr:colOff>
      <xdr:row>26</xdr:row>
      <xdr:rowOff>47625</xdr:rowOff>
    </xdr:to>
    <xdr:sp macro="" textlink="">
      <xdr:nvSpPr>
        <xdr:cNvPr id="2" name="TextBox 1"/>
        <xdr:cNvSpPr txBox="1"/>
      </xdr:nvSpPr>
      <xdr:spPr>
        <a:xfrm>
          <a:off x="0" y="0"/>
          <a:ext cx="7172325" cy="500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Times New Roman" panose="02020603050405020304" pitchFamily="18" charset="0"/>
              <a:cs typeface="Times New Roman" panose="02020603050405020304" pitchFamily="18" charset="0"/>
            </a:rPr>
            <a:t>The Hair text suggest</a:t>
          </a:r>
          <a:r>
            <a:rPr lang="en-US" sz="1600" baseline="0">
              <a:latin typeface="Times New Roman" panose="02020603050405020304" pitchFamily="18" charset="0"/>
              <a:cs typeface="Times New Roman" panose="02020603050405020304" pitchFamily="18" charset="0"/>
            </a:rPr>
            <a:t>s creating what they call </a:t>
          </a:r>
          <a:r>
            <a:rPr lang="en-US" sz="1600" b="1" baseline="0">
              <a:latin typeface="Times New Roman" panose="02020603050405020304" pitchFamily="18" charset="0"/>
              <a:cs typeface="Times New Roman" panose="02020603050405020304" pitchFamily="18" charset="0"/>
            </a:rPr>
            <a:t>Summated Scales </a:t>
          </a:r>
          <a:r>
            <a:rPr lang="en-US" sz="1600" baseline="0">
              <a:latin typeface="Times New Roman" panose="02020603050405020304" pitchFamily="18" charset="0"/>
              <a:cs typeface="Times New Roman" panose="02020603050405020304" pitchFamily="18" charset="0"/>
            </a:rPr>
            <a:t>using the results from a Factor Analysis rather than using using Factor Scores.   A Summated Scale combines values for the original variables using a simplified version of the Factor Analysis results.  Factor Scores are based directly on the factor loadings with each variable making a contribution to the factor score based on the size of its loading for that factor.  Generally a set of summated scales are a simplied version of the of the final factor solution with one summated scale for each factor.  </a:t>
          </a:r>
        </a:p>
        <a:p>
          <a:endParaRPr lang="en-US" sz="1600" baseline="0">
            <a:latin typeface="Times New Roman" panose="02020603050405020304" pitchFamily="18" charset="0"/>
            <a:cs typeface="Times New Roman" panose="02020603050405020304" pitchFamily="18" charset="0"/>
          </a:endParaRPr>
        </a:p>
        <a:p>
          <a:r>
            <a:rPr lang="en-US" sz="1600" baseline="0">
              <a:latin typeface="Times New Roman" panose="02020603050405020304" pitchFamily="18" charset="0"/>
              <a:cs typeface="Times New Roman" panose="02020603050405020304" pitchFamily="18" charset="0"/>
            </a:rPr>
            <a:t>When performing a Principal Component Analysis for a data set the analysis indicates the proportion of the total variance that is explained by the retained components.  However, when the solution is altered by forming the summated scales then they will explain a smaller proportion of the total variance since the Principle Component solution explains the maximum proportion of the variance.  </a:t>
          </a:r>
        </a:p>
        <a:p>
          <a:endParaRPr lang="en-US" sz="1600" baseline="0">
            <a:latin typeface="Times New Roman" panose="02020603050405020304" pitchFamily="18" charset="0"/>
            <a:cs typeface="Times New Roman" panose="02020603050405020304" pitchFamily="18" charset="0"/>
          </a:endParaRPr>
        </a:p>
        <a:p>
          <a:r>
            <a:rPr lang="en-US" sz="1600" baseline="0">
              <a:latin typeface="Times New Roman" panose="02020603050405020304" pitchFamily="18" charset="0"/>
              <a:cs typeface="Times New Roman" panose="02020603050405020304" pitchFamily="18" charset="0"/>
            </a:rPr>
            <a:t>Canonical Correlation provides a method for measuring providing a good estimate of the proportion of the variance in the original set of variables that can be explained by the set of summated scales.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485775</xdr:colOff>
      <xdr:row>31</xdr:row>
      <xdr:rowOff>0</xdr:rowOff>
    </xdr:to>
    <xdr:sp macro="" textlink="">
      <xdr:nvSpPr>
        <xdr:cNvPr id="2" name="TextBox 1"/>
        <xdr:cNvSpPr txBox="1"/>
      </xdr:nvSpPr>
      <xdr:spPr>
        <a:xfrm>
          <a:off x="0" y="0"/>
          <a:ext cx="7800975" cy="590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Canonical Correlation </a:t>
          </a:r>
          <a:r>
            <a:rPr lang="en-US" sz="1400">
              <a:latin typeface="Times New Roman" panose="02020603050405020304" pitchFamily="18" charset="0"/>
              <a:cs typeface="Times New Roman" panose="02020603050405020304" pitchFamily="18" charset="0"/>
            </a:rPr>
            <a:t>examines the relationships between two sets of variables that been observed for a group of n entities.  As is the case with bivariate correlation there is no dependent</a:t>
          </a:r>
          <a:r>
            <a:rPr lang="en-US" sz="1400" baseline="0">
              <a:latin typeface="Times New Roman" panose="02020603050405020304" pitchFamily="18" charset="0"/>
              <a:cs typeface="Times New Roman" panose="02020603050405020304" pitchFamily="18" charset="0"/>
            </a:rPr>
            <a:t> or independent set.  For this explanation I will use Set 1 and Set 2 </a:t>
          </a:r>
          <a:r>
            <a:rPr lang="en-US" sz="1400">
              <a:latin typeface="Times New Roman" panose="02020603050405020304" pitchFamily="18" charset="0"/>
              <a:cs typeface="Times New Roman" panose="02020603050405020304" pitchFamily="18" charset="0"/>
            </a:rPr>
            <a:t> for</a:t>
          </a:r>
          <a:r>
            <a:rPr lang="en-US" sz="1400" baseline="0">
              <a:latin typeface="Times New Roman" panose="02020603050405020304" pitchFamily="18" charset="0"/>
              <a:cs typeface="Times New Roman" panose="02020603050405020304" pitchFamily="18" charset="0"/>
            </a:rPr>
            <a:t> the two sets with p1 variables in Set 1 and p2 variables in Set 2.  The procedure, like Principal Component Analysis, creates a set of new paired variables referred to as Canonical Variables.  Each pair has one Canonical Variable for each set.  Hence the Pearson Correlation can be calculated for pair of Canonical Variables.  Each Canonical Variable is a linear function of the variables in the set.  The two sets of coefficients for the two linear functions are chosen so they maximize the correlation between the two Canonical Variables.  The number of pairs is restricted to the minimum of p1 and p2.  The linear coefficients that determine the variables after the first pair are restricted so that the new canonical variable has zero correlation with the previous canonical variables.   This is similar to principal component analysis where the values for each component have zero correlation with all other components.   </a:t>
          </a:r>
        </a:p>
        <a:p>
          <a:endParaRPr lang="en-US" sz="1400" baseline="0">
            <a:latin typeface="Times New Roman" panose="02020603050405020304" pitchFamily="18" charset="0"/>
            <a:cs typeface="Times New Roman" panose="02020603050405020304" pitchFamily="18" charset="0"/>
          </a:endParaRPr>
        </a:p>
        <a:p>
          <a:r>
            <a:rPr lang="en-US" sz="1400" baseline="0">
              <a:latin typeface="Times New Roman" panose="02020603050405020304" pitchFamily="18" charset="0"/>
              <a:cs typeface="Times New Roman" panose="02020603050405020304" pitchFamily="18" charset="0"/>
            </a:rPr>
            <a:t>SPSS 24 has Canonical Correlation under Analysis &gt; Correlate.</a:t>
          </a:r>
        </a:p>
        <a:p>
          <a:r>
            <a:rPr lang="en-US" sz="1400" baseline="0">
              <a:latin typeface="Times New Roman" panose="02020603050405020304" pitchFamily="18" charset="0"/>
              <a:cs typeface="Times New Roman" panose="02020603050405020304" pitchFamily="18" charset="0"/>
            </a:rPr>
            <a:t>For SPSS to perform Canonical Correlation one set of variables cannot be linear functions of the other set of variables.  But merely round off after four or five digits will allow the analysis to be performed.   </a:t>
          </a:r>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a:p>
          <a:r>
            <a:rPr lang="en-US" sz="1000">
              <a:latin typeface="Times New Roman" panose="02020603050405020304" pitchFamily="18" charset="0"/>
              <a:cs typeface="Times New Roman" panose="02020603050405020304" pitchFamily="18" charset="0"/>
            </a:rPr>
            <a:t>Definition copied from Wikipedia,</a:t>
          </a:r>
          <a:r>
            <a:rPr lang="en-US" sz="1000" baseline="0">
              <a:latin typeface="Times New Roman" panose="02020603050405020304" pitchFamily="18" charset="0"/>
              <a:cs typeface="Times New Roman" panose="02020603050405020304" pitchFamily="18" charset="0"/>
            </a:rPr>
            <a:t> 3-20-2017</a:t>
          </a:r>
          <a:endParaRPr lang="en-US" sz="1000">
            <a:latin typeface="Times New Roman" panose="02020603050405020304" pitchFamily="18" charset="0"/>
            <a:cs typeface="Times New Roman" panose="02020603050405020304" pitchFamily="18" charset="0"/>
          </a:endParaRPr>
        </a:p>
        <a:p>
          <a:r>
            <a:rPr lang="en-US" sz="1200" b="1">
              <a:latin typeface="Times New Roman" panose="02020603050405020304" pitchFamily="18" charset="0"/>
              <a:cs typeface="Times New Roman" panose="02020603050405020304" pitchFamily="18" charset="0"/>
            </a:rPr>
            <a:t>Canonical-correlation analysis </a:t>
          </a:r>
          <a:r>
            <a:rPr lang="en-US" sz="1200">
              <a:latin typeface="Times New Roman" panose="02020603050405020304" pitchFamily="18" charset="0"/>
              <a:cs typeface="Times New Roman" panose="02020603050405020304" pitchFamily="18" charset="0"/>
            </a:rPr>
            <a:t>seeks vectors </a:t>
          </a:r>
          <a:r>
            <a:rPr lang="en-US" sz="1200">
              <a:effectLst/>
              <a:latin typeface="Times New Roman" panose="02020603050405020304" pitchFamily="18" charset="0"/>
              <a:cs typeface="Times New Roman" panose="02020603050405020304" pitchFamily="18" charset="0"/>
            </a:rPr>
            <a:t>a </a:t>
          </a:r>
          <a:r>
            <a:rPr lang="en-US" sz="1200">
              <a:latin typeface="Times New Roman" panose="02020603050405020304" pitchFamily="18" charset="0"/>
              <a:cs typeface="Times New Roman" panose="02020603050405020304" pitchFamily="18" charset="0"/>
            </a:rPr>
            <a:t>and </a:t>
          </a:r>
          <a:r>
            <a:rPr lang="en-US" sz="1200">
              <a:effectLst/>
              <a:latin typeface="Times New Roman" panose="02020603050405020304" pitchFamily="18" charset="0"/>
              <a:cs typeface="Times New Roman" panose="02020603050405020304" pitchFamily="18" charset="0"/>
            </a:rPr>
            <a:t>b </a:t>
          </a:r>
          <a:r>
            <a:rPr lang="en-US" sz="1200">
              <a:latin typeface="Times New Roman" panose="02020603050405020304" pitchFamily="18" charset="0"/>
              <a:cs typeface="Times New Roman" panose="02020603050405020304" pitchFamily="18" charset="0"/>
            </a:rPr>
            <a:t>such that the random variables </a:t>
          </a:r>
          <a:r>
            <a:rPr lang="en-US" sz="1200">
              <a:effectLst/>
              <a:latin typeface="Times New Roman" panose="02020603050405020304" pitchFamily="18" charset="0"/>
              <a:cs typeface="Times New Roman" panose="02020603050405020304" pitchFamily="18" charset="0"/>
            </a:rPr>
            <a:t>a ′ X </a:t>
          </a:r>
          <a:r>
            <a:rPr lang="en-US" sz="1200">
              <a:latin typeface="Times New Roman" panose="02020603050405020304" pitchFamily="18" charset="0"/>
              <a:cs typeface="Times New Roman" panose="02020603050405020304" pitchFamily="18" charset="0"/>
            </a:rPr>
            <a:t>and </a:t>
          </a:r>
          <a:r>
            <a:rPr lang="en-US" sz="1200">
              <a:effectLst/>
              <a:latin typeface="Times New Roman" panose="02020603050405020304" pitchFamily="18" charset="0"/>
              <a:cs typeface="Times New Roman" panose="02020603050405020304" pitchFamily="18" charset="0"/>
            </a:rPr>
            <a:t>b ′ Y </a:t>
          </a:r>
          <a:r>
            <a:rPr lang="en-US" sz="1200">
              <a:latin typeface="Times New Roman" panose="02020603050405020304" pitchFamily="18" charset="0"/>
              <a:cs typeface="Times New Roman" panose="02020603050405020304" pitchFamily="18" charset="0"/>
            </a:rPr>
            <a:t>maximize the correlation </a:t>
          </a:r>
          <a:r>
            <a:rPr lang="el-GR" sz="1200">
              <a:effectLst/>
              <a:latin typeface="Times New Roman" panose="02020603050405020304" pitchFamily="18" charset="0"/>
              <a:cs typeface="Times New Roman" panose="02020603050405020304" pitchFamily="18" charset="0"/>
            </a:rPr>
            <a:t>ρ = </a:t>
          </a:r>
          <a:r>
            <a:rPr lang="en-US" sz="1200">
              <a:effectLst/>
              <a:latin typeface="Times New Roman" panose="02020603050405020304" pitchFamily="18" charset="0"/>
              <a:cs typeface="Times New Roman" panose="02020603050405020304" pitchFamily="18" charset="0"/>
            </a:rPr>
            <a:t>corr ⁡ ( a ′ X , b ′ Y ) </a:t>
          </a:r>
          <a:r>
            <a:rPr lang="en-US" sz="1200">
              <a:latin typeface="Times New Roman" panose="02020603050405020304" pitchFamily="18" charset="0"/>
              <a:cs typeface="Times New Roman" panose="02020603050405020304" pitchFamily="18" charset="0"/>
            </a:rPr>
            <a:t>. The random variables </a:t>
          </a:r>
          <a:r>
            <a:rPr lang="en-US" sz="1200">
              <a:effectLst/>
              <a:latin typeface="Times New Roman" panose="02020603050405020304" pitchFamily="18" charset="0"/>
              <a:cs typeface="Times New Roman" panose="02020603050405020304" pitchFamily="18" charset="0"/>
            </a:rPr>
            <a:t>U = a ′ X </a:t>
          </a:r>
          <a:r>
            <a:rPr lang="en-US" sz="1200">
              <a:latin typeface="Times New Roman" panose="02020603050405020304" pitchFamily="18" charset="0"/>
              <a:cs typeface="Times New Roman" panose="02020603050405020304" pitchFamily="18" charset="0"/>
            </a:rPr>
            <a:t>and </a:t>
          </a:r>
          <a:r>
            <a:rPr lang="en-US" sz="1200">
              <a:effectLst/>
              <a:latin typeface="Times New Roman" panose="02020603050405020304" pitchFamily="18" charset="0"/>
              <a:cs typeface="Times New Roman" panose="02020603050405020304" pitchFamily="18" charset="0"/>
            </a:rPr>
            <a:t>V = b ′ Y </a:t>
          </a:r>
          <a:r>
            <a:rPr lang="en-US" sz="1200">
              <a:latin typeface="Times New Roman" panose="02020603050405020304" pitchFamily="18" charset="0"/>
              <a:cs typeface="Times New Roman" panose="02020603050405020304" pitchFamily="18" charset="0"/>
            </a:rPr>
            <a:t>are the </a:t>
          </a:r>
          <a:r>
            <a:rPr lang="en-US" sz="1200" b="1" i="1">
              <a:latin typeface="Times New Roman" panose="02020603050405020304" pitchFamily="18" charset="0"/>
              <a:cs typeface="Times New Roman" panose="02020603050405020304" pitchFamily="18" charset="0"/>
            </a:rPr>
            <a:t>first pair of canonical variables</a:t>
          </a:r>
          <a:r>
            <a:rPr lang="en-US" sz="1200">
              <a:latin typeface="Times New Roman" panose="02020603050405020304" pitchFamily="18" charset="0"/>
              <a:cs typeface="Times New Roman" panose="02020603050405020304" pitchFamily="18" charset="0"/>
            </a:rPr>
            <a:t>. Then one seeks vectors maximizing the same correlation subject to the constraint that they are to be uncorrelated with the first pair of canonical variables; this gives the </a:t>
          </a:r>
          <a:r>
            <a:rPr lang="en-US" sz="1200" b="1" i="1">
              <a:latin typeface="Times New Roman" panose="02020603050405020304" pitchFamily="18" charset="0"/>
              <a:cs typeface="Times New Roman" panose="02020603050405020304" pitchFamily="18" charset="0"/>
            </a:rPr>
            <a:t>second pair of canonical variables</a:t>
          </a:r>
          <a:r>
            <a:rPr lang="en-US" sz="1200">
              <a:latin typeface="Times New Roman" panose="02020603050405020304" pitchFamily="18" charset="0"/>
              <a:cs typeface="Times New Roman" panose="02020603050405020304" pitchFamily="18" charset="0"/>
            </a:rPr>
            <a:t>. This procedure may be continued up to </a:t>
          </a:r>
          <a:r>
            <a:rPr lang="en-US" sz="1200">
              <a:effectLst/>
              <a:latin typeface="Times New Roman" panose="02020603050405020304" pitchFamily="18" charset="0"/>
              <a:cs typeface="Times New Roman" panose="02020603050405020304" pitchFamily="18" charset="0"/>
            </a:rPr>
            <a:t>min { m , n } </a:t>
          </a:r>
          <a:r>
            <a:rPr lang="en-US" sz="1200">
              <a:latin typeface="Times New Roman" panose="02020603050405020304" pitchFamily="18" charset="0"/>
              <a:cs typeface="Times New Roman" panose="02020603050405020304" pitchFamily="18" charset="0"/>
            </a:rPr>
            <a:t>times.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107156</xdr:colOff>
      <xdr:row>0</xdr:row>
      <xdr:rowOff>0</xdr:rowOff>
    </xdr:from>
    <xdr:to>
      <xdr:col>20</xdr:col>
      <xdr:colOff>182661</xdr:colOff>
      <xdr:row>10</xdr:row>
      <xdr:rowOff>35719</xdr:rowOff>
    </xdr:to>
    <xdr:pic>
      <xdr:nvPicPr>
        <xdr:cNvPr id="2" name="Picture 1"/>
        <xdr:cNvPicPr>
          <a:picLocks noChangeAspect="1"/>
        </xdr:cNvPicPr>
      </xdr:nvPicPr>
      <xdr:blipFill rotWithShape="1">
        <a:blip xmlns:r="http://schemas.openxmlformats.org/officeDocument/2006/relationships" r:embed="rId1"/>
        <a:srcRect b="69002"/>
        <a:stretch/>
      </xdr:blipFill>
      <xdr:spPr>
        <a:xfrm>
          <a:off x="7953375" y="0"/>
          <a:ext cx="5540474" cy="1714500"/>
        </a:xfrm>
        <a:prstGeom prst="rect">
          <a:avLst/>
        </a:prstGeom>
      </xdr:spPr>
    </xdr:pic>
    <xdr:clientData/>
  </xdr:twoCellAnchor>
  <xdr:twoCellAnchor editAs="oneCell">
    <xdr:from>
      <xdr:col>11</xdr:col>
      <xdr:colOff>71437</xdr:colOff>
      <xdr:row>10</xdr:row>
      <xdr:rowOff>35720</xdr:rowOff>
    </xdr:from>
    <xdr:to>
      <xdr:col>20</xdr:col>
      <xdr:colOff>83343</xdr:colOff>
      <xdr:row>24</xdr:row>
      <xdr:rowOff>71438</xdr:rowOff>
    </xdr:to>
    <xdr:pic>
      <xdr:nvPicPr>
        <xdr:cNvPr id="3" name="Picture 2"/>
        <xdr:cNvPicPr>
          <a:picLocks noChangeAspect="1"/>
        </xdr:cNvPicPr>
      </xdr:nvPicPr>
      <xdr:blipFill rotWithShape="1">
        <a:blip xmlns:r="http://schemas.openxmlformats.org/officeDocument/2006/relationships" r:embed="rId2"/>
        <a:srcRect r="1529" b="58879"/>
        <a:stretch/>
      </xdr:blipFill>
      <xdr:spPr>
        <a:xfrm>
          <a:off x="7917656" y="1714501"/>
          <a:ext cx="5476875" cy="23693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0" sqref="R10"/>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1"/>
  <sheetViews>
    <sheetView workbookViewId="0">
      <selection activeCell="I12" sqref="I12"/>
    </sheetView>
  </sheetViews>
  <sheetFormatPr defaultRowHeight="15" x14ac:dyDescent="0.25"/>
  <cols>
    <col min="1" max="1" width="11" bestFit="1" customWidth="1"/>
    <col min="2" max="2" width="9.28515625" bestFit="1" customWidth="1"/>
    <col min="3" max="3" width="12.85546875" bestFit="1" customWidth="1"/>
    <col min="4" max="4" width="11.42578125" bestFit="1" customWidth="1"/>
    <col min="5" max="5" width="12.28515625" bestFit="1" customWidth="1"/>
    <col min="6" max="6" width="10.5703125" bestFit="1" customWidth="1"/>
    <col min="7" max="7" width="8.28515625" bestFit="1" customWidth="1"/>
  </cols>
  <sheetData>
    <row r="1" spans="1:7" x14ac:dyDescent="0.25">
      <c r="A1" s="1" t="s">
        <v>7</v>
      </c>
      <c r="B1" s="2" t="s">
        <v>8</v>
      </c>
      <c r="C1" s="3" t="s">
        <v>9</v>
      </c>
      <c r="D1" s="1" t="s">
        <v>15</v>
      </c>
      <c r="E1" s="2" t="s">
        <v>14</v>
      </c>
      <c r="F1" s="2" t="s">
        <v>16</v>
      </c>
      <c r="G1" s="3" t="s">
        <v>17</v>
      </c>
    </row>
    <row r="2" spans="1:7" x14ac:dyDescent="0.25">
      <c r="A2" s="1">
        <v>93</v>
      </c>
      <c r="B2" s="2">
        <v>96</v>
      </c>
      <c r="C2" s="3">
        <v>97.8</v>
      </c>
      <c r="D2" s="1">
        <v>9</v>
      </c>
      <c r="E2" s="2">
        <v>12</v>
      </c>
      <c r="F2" s="2">
        <v>9</v>
      </c>
      <c r="G2" s="3">
        <v>20</v>
      </c>
    </row>
    <row r="3" spans="1:7" x14ac:dyDescent="0.25">
      <c r="A3" s="1">
        <v>88.8</v>
      </c>
      <c r="B3" s="2">
        <v>91.8</v>
      </c>
      <c r="C3" s="3">
        <v>96.8</v>
      </c>
      <c r="D3" s="1">
        <v>7</v>
      </c>
      <c r="E3" s="2">
        <v>10</v>
      </c>
      <c r="F3" s="2">
        <v>10</v>
      </c>
      <c r="G3" s="3">
        <v>15</v>
      </c>
    </row>
    <row r="4" spans="1:7" x14ac:dyDescent="0.25">
      <c r="A4" s="1">
        <v>95</v>
      </c>
      <c r="B4" s="2">
        <v>100.3</v>
      </c>
      <c r="C4" s="3">
        <v>99</v>
      </c>
      <c r="D4" s="1">
        <v>8</v>
      </c>
      <c r="E4" s="2">
        <v>12</v>
      </c>
      <c r="F4" s="2">
        <v>9</v>
      </c>
      <c r="G4" s="3">
        <v>26</v>
      </c>
    </row>
    <row r="5" spans="1:7" x14ac:dyDescent="0.25">
      <c r="A5" s="1">
        <v>101.3</v>
      </c>
      <c r="B5" s="2">
        <v>103.8</v>
      </c>
      <c r="C5" s="3">
        <v>106.8</v>
      </c>
      <c r="D5" s="1">
        <v>13</v>
      </c>
      <c r="E5" s="2">
        <v>14</v>
      </c>
      <c r="F5" s="2">
        <v>12</v>
      </c>
      <c r="G5" s="3">
        <v>29</v>
      </c>
    </row>
    <row r="6" spans="1:7" x14ac:dyDescent="0.25">
      <c r="A6" s="1">
        <v>102</v>
      </c>
      <c r="B6" s="2">
        <v>107.8</v>
      </c>
      <c r="C6" s="3">
        <v>103</v>
      </c>
      <c r="D6" s="1">
        <v>10</v>
      </c>
      <c r="E6" s="2">
        <v>15</v>
      </c>
      <c r="F6" s="2">
        <v>12</v>
      </c>
      <c r="G6" s="3">
        <v>32</v>
      </c>
    </row>
    <row r="7" spans="1:7" x14ac:dyDescent="0.25">
      <c r="A7" s="1">
        <v>95.8</v>
      </c>
      <c r="B7" s="2">
        <v>97.5</v>
      </c>
      <c r="C7" s="3">
        <v>99.3</v>
      </c>
      <c r="D7" s="1">
        <v>10</v>
      </c>
      <c r="E7" s="2">
        <v>14</v>
      </c>
      <c r="F7" s="2">
        <v>11</v>
      </c>
      <c r="G7" s="3">
        <v>21</v>
      </c>
    </row>
    <row r="8" spans="1:7" x14ac:dyDescent="0.25">
      <c r="A8" s="1">
        <v>95.5</v>
      </c>
      <c r="B8" s="2">
        <v>99.5</v>
      </c>
      <c r="C8" s="3">
        <v>99</v>
      </c>
      <c r="D8" s="1">
        <v>9</v>
      </c>
      <c r="E8" s="2">
        <v>12</v>
      </c>
      <c r="F8" s="2">
        <v>9</v>
      </c>
      <c r="G8" s="3">
        <v>25</v>
      </c>
    </row>
    <row r="9" spans="1:7" x14ac:dyDescent="0.25">
      <c r="A9" s="1">
        <v>110.8</v>
      </c>
      <c r="B9" s="2">
        <v>122</v>
      </c>
      <c r="C9" s="3">
        <v>115.3</v>
      </c>
      <c r="D9" s="1">
        <v>18</v>
      </c>
      <c r="E9" s="2">
        <v>20</v>
      </c>
      <c r="F9" s="2">
        <v>15</v>
      </c>
      <c r="G9" s="3">
        <v>51</v>
      </c>
    </row>
    <row r="10" spans="1:7" x14ac:dyDescent="0.25">
      <c r="A10" s="1">
        <v>102.8</v>
      </c>
      <c r="B10" s="2">
        <v>108.3</v>
      </c>
      <c r="C10" s="3">
        <v>103.8</v>
      </c>
      <c r="D10" s="1">
        <v>10</v>
      </c>
      <c r="E10" s="2">
        <v>17</v>
      </c>
      <c r="F10" s="2">
        <v>13</v>
      </c>
      <c r="G10" s="3">
        <v>31</v>
      </c>
    </row>
    <row r="11" spans="1:7" x14ac:dyDescent="0.25">
      <c r="A11" s="1">
        <v>106.8</v>
      </c>
      <c r="B11" s="2">
        <v>120.5</v>
      </c>
      <c r="C11" s="3">
        <v>102</v>
      </c>
      <c r="D11" s="1">
        <v>14</v>
      </c>
      <c r="E11" s="2">
        <v>18</v>
      </c>
      <c r="F11" s="2">
        <v>11</v>
      </c>
      <c r="G11" s="3">
        <v>39</v>
      </c>
    </row>
    <row r="12" spans="1:7" x14ac:dyDescent="0.25">
      <c r="A12" s="1">
        <v>103.3</v>
      </c>
      <c r="B12" s="2">
        <v>109.8</v>
      </c>
      <c r="C12" s="3">
        <v>104</v>
      </c>
      <c r="D12" s="1">
        <v>12</v>
      </c>
      <c r="E12" s="2">
        <v>17</v>
      </c>
      <c r="F12" s="2">
        <v>12</v>
      </c>
      <c r="G12" s="3">
        <v>32</v>
      </c>
    </row>
    <row r="13" spans="1:7" x14ac:dyDescent="0.25">
      <c r="A13" s="1">
        <v>99.5</v>
      </c>
      <c r="B13" s="2">
        <v>111.8</v>
      </c>
      <c r="C13" s="3">
        <v>100.3</v>
      </c>
      <c r="D13" s="1">
        <v>10</v>
      </c>
      <c r="E13" s="2">
        <v>18</v>
      </c>
      <c r="F13" s="2">
        <v>8</v>
      </c>
      <c r="G13" s="3">
        <v>31</v>
      </c>
    </row>
    <row r="14" spans="1:7" x14ac:dyDescent="0.25">
      <c r="A14" s="1">
        <v>103.5</v>
      </c>
      <c r="B14" s="2">
        <v>112.5</v>
      </c>
      <c r="C14" s="3">
        <v>107</v>
      </c>
      <c r="D14" s="1">
        <v>16</v>
      </c>
      <c r="E14" s="2">
        <v>17</v>
      </c>
      <c r="F14" s="2">
        <v>11</v>
      </c>
      <c r="G14" s="3">
        <v>34</v>
      </c>
    </row>
    <row r="15" spans="1:7" x14ac:dyDescent="0.25">
      <c r="A15" s="1">
        <v>99.5</v>
      </c>
      <c r="B15" s="2">
        <v>105.5</v>
      </c>
      <c r="C15" s="3">
        <v>102.3</v>
      </c>
      <c r="D15" s="1">
        <v>8</v>
      </c>
      <c r="E15" s="2">
        <v>10</v>
      </c>
      <c r="F15" s="2">
        <v>11</v>
      </c>
      <c r="G15" s="3">
        <v>34</v>
      </c>
    </row>
    <row r="16" spans="1:7" x14ac:dyDescent="0.25">
      <c r="A16" s="1">
        <v>100</v>
      </c>
      <c r="B16" s="2">
        <v>107</v>
      </c>
      <c r="C16" s="3">
        <v>102.8</v>
      </c>
      <c r="D16" s="1">
        <v>13</v>
      </c>
      <c r="E16" s="2">
        <v>10</v>
      </c>
      <c r="F16" s="2">
        <v>8</v>
      </c>
      <c r="G16" s="3">
        <v>34</v>
      </c>
    </row>
    <row r="17" spans="1:7" x14ac:dyDescent="0.25">
      <c r="A17" s="1">
        <v>81.5</v>
      </c>
      <c r="B17" s="2">
        <v>93.5</v>
      </c>
      <c r="C17" s="3">
        <v>95</v>
      </c>
      <c r="D17" s="1">
        <v>7</v>
      </c>
      <c r="E17" s="2">
        <v>9</v>
      </c>
      <c r="F17" s="2">
        <v>5</v>
      </c>
      <c r="G17" s="3">
        <v>16</v>
      </c>
    </row>
    <row r="18" spans="1:7" x14ac:dyDescent="0.25">
      <c r="A18" s="1">
        <v>101.3</v>
      </c>
      <c r="B18" s="2">
        <v>105.3</v>
      </c>
      <c r="C18" s="3">
        <v>102.8</v>
      </c>
      <c r="D18" s="1">
        <v>11</v>
      </c>
      <c r="E18" s="2">
        <v>12</v>
      </c>
      <c r="F18" s="2">
        <v>11</v>
      </c>
      <c r="G18" s="3">
        <v>32</v>
      </c>
    </row>
    <row r="19" spans="1:7" x14ac:dyDescent="0.25">
      <c r="A19" s="1">
        <v>103.3</v>
      </c>
      <c r="B19" s="2">
        <v>110.8</v>
      </c>
      <c r="C19" s="3">
        <v>103.5</v>
      </c>
      <c r="D19" s="1">
        <v>11</v>
      </c>
      <c r="E19" s="2">
        <v>14</v>
      </c>
      <c r="F19" s="2">
        <v>11</v>
      </c>
      <c r="G19" s="3">
        <v>35</v>
      </c>
    </row>
    <row r="20" spans="1:7" x14ac:dyDescent="0.25">
      <c r="A20" s="1">
        <v>95.3</v>
      </c>
      <c r="B20" s="2">
        <v>104.3</v>
      </c>
      <c r="C20" s="3">
        <v>103</v>
      </c>
      <c r="D20" s="1">
        <v>5</v>
      </c>
      <c r="E20" s="2">
        <v>14</v>
      </c>
      <c r="F20" s="2">
        <v>13</v>
      </c>
      <c r="G20" s="3">
        <v>30</v>
      </c>
    </row>
    <row r="21" spans="1:7" x14ac:dyDescent="0.25">
      <c r="A21" s="1">
        <v>99.5</v>
      </c>
      <c r="B21" s="2">
        <v>105.3</v>
      </c>
      <c r="C21" s="3">
        <v>106.3</v>
      </c>
      <c r="D21" s="1">
        <v>17</v>
      </c>
      <c r="E21" s="2">
        <v>17</v>
      </c>
      <c r="F21" s="2">
        <v>11</v>
      </c>
      <c r="G21" s="3">
        <v>27</v>
      </c>
    </row>
    <row r="22" spans="1:7" x14ac:dyDescent="0.25">
      <c r="A22" s="1">
        <v>88.5</v>
      </c>
      <c r="B22" s="2">
        <v>95.3</v>
      </c>
      <c r="C22" s="3">
        <v>95.8</v>
      </c>
      <c r="D22" s="1">
        <v>10</v>
      </c>
      <c r="E22" s="2">
        <v>12</v>
      </c>
      <c r="F22" s="2">
        <v>7</v>
      </c>
      <c r="G22" s="3">
        <v>15</v>
      </c>
    </row>
    <row r="23" spans="1:7" x14ac:dyDescent="0.25">
      <c r="A23" s="1">
        <v>99.3</v>
      </c>
      <c r="B23" s="2">
        <v>115</v>
      </c>
      <c r="C23" s="3">
        <v>104.3</v>
      </c>
      <c r="D23" s="1">
        <v>5</v>
      </c>
      <c r="E23" s="2">
        <v>11</v>
      </c>
      <c r="F23" s="2">
        <v>11</v>
      </c>
      <c r="G23" s="3">
        <v>42</v>
      </c>
    </row>
    <row r="24" spans="1:7" x14ac:dyDescent="0.25">
      <c r="A24" s="1">
        <v>87.5</v>
      </c>
      <c r="B24" s="2">
        <v>92.5</v>
      </c>
      <c r="C24" s="3">
        <v>95.8</v>
      </c>
      <c r="D24" s="1">
        <v>9</v>
      </c>
      <c r="E24" s="2">
        <v>9</v>
      </c>
      <c r="F24" s="2">
        <v>7</v>
      </c>
      <c r="G24" s="3">
        <v>16</v>
      </c>
    </row>
    <row r="25" spans="1:7" x14ac:dyDescent="0.25">
      <c r="A25" s="1">
        <v>105.3</v>
      </c>
      <c r="B25" s="2">
        <v>114</v>
      </c>
      <c r="C25" s="3">
        <v>105.3</v>
      </c>
      <c r="D25" s="1">
        <v>12</v>
      </c>
      <c r="E25" s="2">
        <v>15</v>
      </c>
      <c r="F25" s="2">
        <v>12</v>
      </c>
      <c r="G25" s="3">
        <v>37</v>
      </c>
    </row>
    <row r="26" spans="1:7" x14ac:dyDescent="0.25">
      <c r="A26" s="1">
        <v>107</v>
      </c>
      <c r="B26" s="2">
        <v>121</v>
      </c>
      <c r="C26" s="3">
        <v>109</v>
      </c>
      <c r="D26" s="1">
        <v>16</v>
      </c>
      <c r="E26" s="2">
        <v>19</v>
      </c>
      <c r="F26" s="2">
        <v>12</v>
      </c>
      <c r="G26" s="3">
        <v>39</v>
      </c>
    </row>
    <row r="27" spans="1:7" x14ac:dyDescent="0.25">
      <c r="A27" s="1">
        <v>93.3</v>
      </c>
      <c r="B27" s="2">
        <v>102</v>
      </c>
      <c r="C27" s="3">
        <v>97.8</v>
      </c>
      <c r="D27" s="1">
        <v>10</v>
      </c>
      <c r="E27" s="2">
        <v>15</v>
      </c>
      <c r="F27" s="2">
        <v>7</v>
      </c>
      <c r="G27" s="3">
        <v>23</v>
      </c>
    </row>
    <row r="28" spans="1:7" x14ac:dyDescent="0.25">
      <c r="A28" s="1">
        <v>106.8</v>
      </c>
      <c r="B28" s="2">
        <v>118</v>
      </c>
      <c r="C28" s="3">
        <v>107.3</v>
      </c>
      <c r="D28" s="1">
        <v>14</v>
      </c>
      <c r="E28" s="2">
        <v>16</v>
      </c>
      <c r="F28" s="2">
        <v>12</v>
      </c>
      <c r="G28" s="3">
        <v>39</v>
      </c>
    </row>
    <row r="29" spans="1:7" x14ac:dyDescent="0.25">
      <c r="A29" s="1">
        <v>106.8</v>
      </c>
      <c r="B29" s="2">
        <v>120</v>
      </c>
      <c r="C29" s="3">
        <v>104.8</v>
      </c>
      <c r="D29" s="1">
        <v>10</v>
      </c>
      <c r="E29" s="2">
        <v>16</v>
      </c>
      <c r="F29" s="2">
        <v>11</v>
      </c>
      <c r="G29" s="3">
        <v>49</v>
      </c>
    </row>
    <row r="30" spans="1:7" x14ac:dyDescent="0.25">
      <c r="A30" s="1">
        <v>92.3</v>
      </c>
      <c r="B30" s="2">
        <v>90.8</v>
      </c>
      <c r="C30" s="3">
        <v>99.8</v>
      </c>
      <c r="D30" s="1">
        <v>8</v>
      </c>
      <c r="E30" s="2">
        <v>10</v>
      </c>
      <c r="F30" s="2">
        <v>13</v>
      </c>
      <c r="G30" s="3">
        <v>17</v>
      </c>
    </row>
    <row r="31" spans="1:7" x14ac:dyDescent="0.25">
      <c r="A31" s="1">
        <v>106.3</v>
      </c>
      <c r="B31" s="2">
        <v>121</v>
      </c>
      <c r="C31" s="3">
        <v>104.5</v>
      </c>
      <c r="D31" s="1">
        <v>9</v>
      </c>
      <c r="E31" s="2">
        <v>17</v>
      </c>
      <c r="F31" s="2">
        <v>11</v>
      </c>
      <c r="G31" s="3">
        <v>44</v>
      </c>
    </row>
    <row r="32" spans="1:7" x14ac:dyDescent="0.25">
      <c r="A32" s="1">
        <v>106</v>
      </c>
      <c r="B32" s="2">
        <v>119.5</v>
      </c>
      <c r="C32" s="3">
        <v>110.5</v>
      </c>
      <c r="D32" s="1">
        <v>18</v>
      </c>
      <c r="E32" s="2">
        <v>15</v>
      </c>
      <c r="F32" s="2">
        <v>10</v>
      </c>
      <c r="G32" s="3">
        <v>43</v>
      </c>
    </row>
    <row r="33" spans="1:7" x14ac:dyDescent="0.25">
      <c r="A33" s="1">
        <v>88.3</v>
      </c>
      <c r="B33" s="2">
        <v>92.8</v>
      </c>
      <c r="C33" s="3">
        <v>96.8</v>
      </c>
      <c r="D33" s="1">
        <v>13</v>
      </c>
      <c r="E33" s="2">
        <v>11</v>
      </c>
      <c r="F33" s="2">
        <v>8</v>
      </c>
      <c r="G33" s="3">
        <v>10</v>
      </c>
    </row>
    <row r="34" spans="1:7" x14ac:dyDescent="0.25">
      <c r="A34" s="1">
        <v>96</v>
      </c>
      <c r="B34" s="2">
        <v>103.3</v>
      </c>
      <c r="C34" s="3">
        <v>100.5</v>
      </c>
      <c r="D34" s="1">
        <v>7</v>
      </c>
      <c r="E34" s="2">
        <v>15</v>
      </c>
      <c r="F34" s="2">
        <v>11</v>
      </c>
      <c r="G34" s="3">
        <v>27</v>
      </c>
    </row>
    <row r="35" spans="1:7" x14ac:dyDescent="0.25">
      <c r="A35" s="1">
        <v>94.3</v>
      </c>
      <c r="B35" s="2">
        <v>94.5</v>
      </c>
      <c r="C35" s="3">
        <v>99</v>
      </c>
      <c r="D35" s="1">
        <v>10</v>
      </c>
      <c r="E35" s="2">
        <v>12</v>
      </c>
      <c r="F35" s="2">
        <v>11</v>
      </c>
      <c r="G35" s="3">
        <v>19</v>
      </c>
    </row>
    <row r="36" spans="1:7" x14ac:dyDescent="0.25">
      <c r="A36" s="1">
        <v>106.5</v>
      </c>
      <c r="B36" s="2">
        <v>121.5</v>
      </c>
      <c r="C36" s="3">
        <v>110.5</v>
      </c>
      <c r="D36" s="1">
        <v>18</v>
      </c>
      <c r="E36" s="2">
        <v>17</v>
      </c>
      <c r="F36" s="2">
        <v>10</v>
      </c>
      <c r="G36" s="3">
        <v>42</v>
      </c>
    </row>
    <row r="37" spans="1:7" x14ac:dyDescent="0.25">
      <c r="A37" s="1">
        <v>106.5</v>
      </c>
      <c r="B37" s="2">
        <v>115.5</v>
      </c>
      <c r="C37" s="3">
        <v>107</v>
      </c>
      <c r="D37" s="1">
        <v>8</v>
      </c>
      <c r="E37" s="2">
        <v>13</v>
      </c>
      <c r="F37" s="2">
        <v>14</v>
      </c>
      <c r="G37" s="3">
        <v>47</v>
      </c>
    </row>
    <row r="38" spans="1:7" x14ac:dyDescent="0.25">
      <c r="A38" s="1">
        <v>92</v>
      </c>
      <c r="B38" s="2">
        <v>99.5</v>
      </c>
      <c r="C38" s="3">
        <v>103.5</v>
      </c>
      <c r="D38" s="1">
        <v>18</v>
      </c>
      <c r="E38" s="2">
        <v>6</v>
      </c>
      <c r="F38" s="2">
        <v>8</v>
      </c>
      <c r="G38" s="3">
        <v>18</v>
      </c>
    </row>
    <row r="39" spans="1:7" x14ac:dyDescent="0.25">
      <c r="A39" s="1">
        <v>102</v>
      </c>
      <c r="B39" s="2">
        <v>99.8</v>
      </c>
      <c r="C39" s="3">
        <v>103.3</v>
      </c>
      <c r="D39" s="1">
        <v>13</v>
      </c>
      <c r="E39" s="2">
        <v>12</v>
      </c>
      <c r="F39" s="2">
        <v>14</v>
      </c>
      <c r="G39" s="3">
        <v>28</v>
      </c>
    </row>
    <row r="40" spans="1:7" x14ac:dyDescent="0.25">
      <c r="A40" s="1">
        <v>108.3</v>
      </c>
      <c r="B40" s="2">
        <v>122.3</v>
      </c>
      <c r="C40" s="3">
        <v>108.5</v>
      </c>
      <c r="D40" s="1">
        <v>15</v>
      </c>
      <c r="E40" s="2">
        <v>19</v>
      </c>
      <c r="F40" s="2">
        <v>12</v>
      </c>
      <c r="G40" s="3">
        <v>41</v>
      </c>
    </row>
    <row r="41" spans="1:7" x14ac:dyDescent="0.25">
      <c r="A41" s="1">
        <v>106.8</v>
      </c>
      <c r="B41" s="2">
        <v>119</v>
      </c>
      <c r="C41" s="3">
        <v>106.8</v>
      </c>
      <c r="D41" s="1">
        <v>14</v>
      </c>
      <c r="E41" s="2">
        <v>20</v>
      </c>
      <c r="F41" s="2">
        <v>12</v>
      </c>
      <c r="G41" s="3">
        <v>37</v>
      </c>
    </row>
    <row r="42" spans="1:7" x14ac:dyDescent="0.25">
      <c r="A42" s="1">
        <v>102.5</v>
      </c>
      <c r="B42" s="2">
        <v>109.3</v>
      </c>
      <c r="C42" s="3">
        <v>103.8</v>
      </c>
      <c r="D42" s="1">
        <v>9</v>
      </c>
      <c r="E42" s="2">
        <v>17</v>
      </c>
      <c r="F42" s="2">
        <v>13</v>
      </c>
      <c r="G42" s="3">
        <v>32</v>
      </c>
    </row>
    <row r="43" spans="1:7" x14ac:dyDescent="0.25">
      <c r="A43" s="1">
        <v>92.5</v>
      </c>
      <c r="B43" s="2">
        <v>102.5</v>
      </c>
      <c r="C43" s="3">
        <v>99.3</v>
      </c>
      <c r="D43" s="1">
        <v>13</v>
      </c>
      <c r="E43" s="2">
        <v>15</v>
      </c>
      <c r="F43" s="2">
        <v>6</v>
      </c>
      <c r="G43" s="3">
        <v>23</v>
      </c>
    </row>
    <row r="44" spans="1:7" x14ac:dyDescent="0.25">
      <c r="A44" s="1">
        <v>102.8</v>
      </c>
      <c r="B44" s="2">
        <v>113.8</v>
      </c>
      <c r="C44" s="3">
        <v>106.8</v>
      </c>
      <c r="D44" s="1">
        <v>17</v>
      </c>
      <c r="E44" s="2">
        <v>20</v>
      </c>
      <c r="F44" s="2">
        <v>10</v>
      </c>
      <c r="G44" s="3">
        <v>32</v>
      </c>
    </row>
    <row r="45" spans="1:7" x14ac:dyDescent="0.25">
      <c r="A45" s="1">
        <v>83.3</v>
      </c>
      <c r="B45" s="2">
        <v>87.3</v>
      </c>
      <c r="C45" s="3">
        <v>96.3</v>
      </c>
      <c r="D45" s="1">
        <v>1</v>
      </c>
      <c r="E45" s="2">
        <v>5</v>
      </c>
      <c r="F45" s="2">
        <v>9</v>
      </c>
      <c r="G45" s="3">
        <v>15</v>
      </c>
    </row>
    <row r="46" spans="1:7" x14ac:dyDescent="0.25">
      <c r="A46" s="1">
        <v>94.8</v>
      </c>
      <c r="B46" s="2">
        <v>101.8</v>
      </c>
      <c r="C46" s="3">
        <v>99.8</v>
      </c>
      <c r="D46" s="1">
        <v>7</v>
      </c>
      <c r="E46" s="2">
        <v>16</v>
      </c>
      <c r="F46" s="2">
        <v>11</v>
      </c>
      <c r="G46" s="3">
        <v>24</v>
      </c>
    </row>
    <row r="47" spans="1:7" x14ac:dyDescent="0.25">
      <c r="A47" s="1">
        <v>103.5</v>
      </c>
      <c r="B47" s="2">
        <v>112</v>
      </c>
      <c r="C47" s="3">
        <v>110.8</v>
      </c>
      <c r="D47" s="1">
        <v>18</v>
      </c>
      <c r="E47" s="2">
        <v>13</v>
      </c>
      <c r="F47" s="2">
        <v>12</v>
      </c>
      <c r="G47" s="3">
        <v>37</v>
      </c>
    </row>
    <row r="48" spans="1:7" x14ac:dyDescent="0.25">
      <c r="A48" s="1">
        <v>89.5</v>
      </c>
      <c r="B48" s="2">
        <v>96</v>
      </c>
      <c r="C48" s="3">
        <v>97.3</v>
      </c>
      <c r="D48" s="1">
        <v>7</v>
      </c>
      <c r="E48" s="2">
        <v>15</v>
      </c>
      <c r="F48" s="2">
        <v>11</v>
      </c>
      <c r="G48" s="3">
        <v>14</v>
      </c>
    </row>
    <row r="49" spans="1:7" x14ac:dyDescent="0.25">
      <c r="A49" s="1">
        <v>84.3</v>
      </c>
      <c r="B49" s="2">
        <v>89.8</v>
      </c>
      <c r="C49" s="3">
        <v>94.3</v>
      </c>
      <c r="D49" s="1">
        <v>8</v>
      </c>
      <c r="E49" s="2">
        <v>8</v>
      </c>
      <c r="F49" s="2">
        <v>8</v>
      </c>
      <c r="G49" s="3">
        <v>9</v>
      </c>
    </row>
    <row r="50" spans="1:7" x14ac:dyDescent="0.25">
      <c r="A50" s="1">
        <v>104.3</v>
      </c>
      <c r="B50" s="2">
        <v>109.5</v>
      </c>
      <c r="C50" s="3">
        <v>106.5</v>
      </c>
      <c r="D50" s="1">
        <v>14</v>
      </c>
      <c r="E50" s="2">
        <v>12</v>
      </c>
      <c r="F50" s="2">
        <v>12</v>
      </c>
      <c r="G50" s="3">
        <v>36</v>
      </c>
    </row>
    <row r="51" spans="1:7" ht="15.75" thickBot="1" x14ac:dyDescent="0.3">
      <c r="A51" s="5">
        <v>106</v>
      </c>
      <c r="B51" s="6">
        <v>118.5</v>
      </c>
      <c r="C51" s="7">
        <v>105</v>
      </c>
      <c r="D51" s="5">
        <v>12</v>
      </c>
      <c r="E51" s="6">
        <v>16</v>
      </c>
      <c r="F51" s="6">
        <v>11</v>
      </c>
      <c r="G51" s="7">
        <v>39</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
  <sheetViews>
    <sheetView zoomScaleNormal="100" workbookViewId="0">
      <selection activeCell="I4" sqref="I4"/>
    </sheetView>
  </sheetViews>
  <sheetFormatPr defaultRowHeight="12.75" x14ac:dyDescent="0.2"/>
  <cols>
    <col min="1" max="3" width="10.85546875" style="74" customWidth="1"/>
    <col min="4" max="7" width="10.28515625" style="74" customWidth="1"/>
    <col min="8" max="11" width="10.85546875" style="74" customWidth="1"/>
    <col min="12" max="16384" width="9.140625" style="76"/>
  </cols>
  <sheetData>
    <row r="1" spans="1:11" ht="13.5" thickBot="1" x14ac:dyDescent="0.25">
      <c r="A1" s="98" t="s">
        <v>57</v>
      </c>
      <c r="B1" s="99"/>
      <c r="C1" s="100"/>
      <c r="D1" s="75"/>
      <c r="E1" s="75" t="s">
        <v>59</v>
      </c>
      <c r="F1" s="75"/>
      <c r="H1" s="97" t="s">
        <v>58</v>
      </c>
      <c r="I1" s="97"/>
      <c r="J1" s="97"/>
      <c r="K1" s="97"/>
    </row>
    <row r="2" spans="1:11" x14ac:dyDescent="0.2">
      <c r="A2" s="87">
        <v>1</v>
      </c>
      <c r="B2" s="88">
        <v>1</v>
      </c>
      <c r="C2" s="89">
        <v>1</v>
      </c>
      <c r="D2" s="74" t="s">
        <v>10</v>
      </c>
      <c r="E2" s="77">
        <f>CORREL(D12:D61,F12:F61)</f>
        <v>0.99018497897036317</v>
      </c>
      <c r="F2" s="74" t="s">
        <v>12</v>
      </c>
      <c r="G2" s="78">
        <f>CORREL(F12:F61,G12:G61)</f>
        <v>-0.43706248524988073</v>
      </c>
      <c r="H2" s="93">
        <v>1</v>
      </c>
      <c r="I2" s="94">
        <v>1</v>
      </c>
      <c r="J2" s="94">
        <v>1</v>
      </c>
      <c r="K2" s="95">
        <v>1</v>
      </c>
    </row>
    <row r="3" spans="1:11" ht="13.5" thickBot="1" x14ac:dyDescent="0.25">
      <c r="A3" s="90">
        <v>1</v>
      </c>
      <c r="B3" s="91">
        <v>-1</v>
      </c>
      <c r="C3" s="92">
        <v>1</v>
      </c>
      <c r="D3" s="78">
        <f>CORREL(D12:D61,E12:E61)</f>
        <v>0.34793863956855603</v>
      </c>
      <c r="E3" s="74" t="s">
        <v>11</v>
      </c>
      <c r="F3" s="79">
        <f>CORREL(E12:E61,G12:G61)</f>
        <v>0.10034719255941163</v>
      </c>
      <c r="G3" s="74" t="s">
        <v>13</v>
      </c>
      <c r="H3" s="90">
        <v>1</v>
      </c>
      <c r="I3" s="91">
        <v>1</v>
      </c>
      <c r="J3" s="91">
        <v>1</v>
      </c>
      <c r="K3" s="92">
        <v>-1</v>
      </c>
    </row>
    <row r="4" spans="1:11" x14ac:dyDescent="0.2">
      <c r="D4" s="80"/>
      <c r="E4" s="80"/>
      <c r="F4" s="80" t="s">
        <v>60</v>
      </c>
      <c r="G4" s="80"/>
      <c r="H4" s="80"/>
    </row>
    <row r="5" spans="1:11" x14ac:dyDescent="0.2">
      <c r="A5" s="81"/>
      <c r="B5" s="81"/>
      <c r="C5" s="81"/>
      <c r="D5" s="81"/>
      <c r="E5" s="96" t="s">
        <v>61</v>
      </c>
      <c r="F5" s="96"/>
      <c r="G5" s="82"/>
      <c r="H5" s="81"/>
      <c r="I5" s="81"/>
      <c r="J5" s="81"/>
      <c r="K5" s="81"/>
    </row>
    <row r="6" spans="1:11" x14ac:dyDescent="0.2">
      <c r="A6" s="83">
        <v>-6.7218609999999998E-2</v>
      </c>
      <c r="B6" s="83">
        <v>-1.6919460000000001E-2</v>
      </c>
      <c r="C6" s="83">
        <v>-7.903114E-2</v>
      </c>
      <c r="D6" s="81" t="s">
        <v>10</v>
      </c>
      <c r="E6" s="84">
        <v>0.99431400000000003</v>
      </c>
      <c r="F6" s="81" t="s">
        <v>12</v>
      </c>
      <c r="G6" s="81"/>
      <c r="H6" s="81">
        <v>-7.6125650000000003E-2</v>
      </c>
      <c r="I6" s="81">
        <v>-2.5181749999999999E-2</v>
      </c>
      <c r="J6" s="81">
        <v>-9.5884759999999999E-2</v>
      </c>
      <c r="K6" s="81">
        <v>-6.1397489999999999E-2</v>
      </c>
    </row>
    <row r="7" spans="1:11" x14ac:dyDescent="0.2">
      <c r="A7" s="81">
        <v>0.1533805</v>
      </c>
      <c r="B7" s="81">
        <v>-0.23671489000000001</v>
      </c>
      <c r="C7" s="81">
        <v>0.25683102000000002</v>
      </c>
      <c r="D7" s="81"/>
      <c r="E7" s="81" t="s">
        <v>11</v>
      </c>
      <c r="F7" s="85">
        <v>0.86360700000000001</v>
      </c>
      <c r="G7" s="81" t="s">
        <v>13</v>
      </c>
      <c r="H7" s="81">
        <v>0.16436703999999999</v>
      </c>
      <c r="I7" s="81">
        <v>-0.17620579</v>
      </c>
      <c r="J7" s="81">
        <v>0.49653698000000002</v>
      </c>
      <c r="K7" s="81">
        <v>-6.681927E-2</v>
      </c>
    </row>
    <row r="8" spans="1:11" x14ac:dyDescent="0.2">
      <c r="A8" s="74">
        <f t="shared" ref="A8:C9" si="0">A2/A6</f>
        <v>-14.876832472435833</v>
      </c>
      <c r="B8" s="74">
        <f t="shared" si="0"/>
        <v>-59.103541129563233</v>
      </c>
      <c r="C8" s="74">
        <f t="shared" si="0"/>
        <v>-12.653240229104629</v>
      </c>
      <c r="E8" s="97" t="s">
        <v>53</v>
      </c>
      <c r="F8" s="97"/>
      <c r="G8" s="86"/>
      <c r="H8" s="74">
        <f t="shared" ref="H8:K9" si="1">H2/H6</f>
        <v>-13.136176833958068</v>
      </c>
      <c r="I8" s="74">
        <f t="shared" si="1"/>
        <v>-39.711298857307376</v>
      </c>
      <c r="J8" s="74">
        <f t="shared" si="1"/>
        <v>-10.429186035403331</v>
      </c>
      <c r="K8" s="74">
        <f t="shared" si="1"/>
        <v>-16.287310767915756</v>
      </c>
    </row>
    <row r="9" spans="1:11" ht="14.25" customHeight="1" thickBot="1" x14ac:dyDescent="0.25">
      <c r="A9" s="74">
        <f t="shared" si="0"/>
        <v>6.5197336036849531</v>
      </c>
      <c r="B9" s="74">
        <f t="shared" si="0"/>
        <v>4.2244913279430794</v>
      </c>
      <c r="C9" s="74">
        <f t="shared" si="0"/>
        <v>3.8936106705490636</v>
      </c>
      <c r="E9" s="97" t="s">
        <v>54</v>
      </c>
      <c r="F9" s="97"/>
      <c r="G9" s="86"/>
      <c r="H9" s="74">
        <f t="shared" si="1"/>
        <v>6.0839448103464058</v>
      </c>
      <c r="I9" s="74">
        <f t="shared" si="1"/>
        <v>-5.6751824102942363</v>
      </c>
      <c r="J9" s="74">
        <f t="shared" si="1"/>
        <v>2.0139486891792027</v>
      </c>
      <c r="K9" s="74">
        <f t="shared" si="1"/>
        <v>14.965742666748678</v>
      </c>
    </row>
    <row r="10" spans="1:11" x14ac:dyDescent="0.2">
      <c r="A10" s="98" t="s">
        <v>55</v>
      </c>
      <c r="B10" s="99"/>
      <c r="C10" s="100"/>
      <c r="H10" s="98" t="s">
        <v>56</v>
      </c>
      <c r="I10" s="99"/>
      <c r="J10" s="99"/>
      <c r="K10" s="100"/>
    </row>
    <row r="11" spans="1:11" x14ac:dyDescent="0.2">
      <c r="A11" s="87" t="s">
        <v>0</v>
      </c>
      <c r="B11" s="88" t="s">
        <v>1</v>
      </c>
      <c r="C11" s="89" t="s">
        <v>2</v>
      </c>
      <c r="D11" s="74" t="s">
        <v>10</v>
      </c>
      <c r="E11" s="74" t="s">
        <v>11</v>
      </c>
      <c r="F11" s="74" t="s">
        <v>12</v>
      </c>
      <c r="G11" s="74" t="s">
        <v>13</v>
      </c>
      <c r="H11" s="87" t="s">
        <v>3</v>
      </c>
      <c r="I11" s="88" t="s">
        <v>4</v>
      </c>
      <c r="J11" s="88" t="s">
        <v>5</v>
      </c>
      <c r="K11" s="89" t="s">
        <v>6</v>
      </c>
    </row>
    <row r="12" spans="1:11" x14ac:dyDescent="0.2">
      <c r="A12" s="87">
        <v>93</v>
      </c>
      <c r="B12" s="88">
        <v>96</v>
      </c>
      <c r="C12" s="89">
        <v>97.8</v>
      </c>
      <c r="D12" s="74">
        <f>$A$2*A12+$B$2*B12+$C$2*C12</f>
        <v>286.8</v>
      </c>
      <c r="E12" s="74">
        <f>$A$3*A12+$B$3*B12+$C$3*C12</f>
        <v>94.8</v>
      </c>
      <c r="F12" s="74">
        <f>$H$2*H12+$I$2*I12+$J$2*J12+$K$2*K12</f>
        <v>50</v>
      </c>
      <c r="G12" s="74">
        <f>$H$3*H12+$I$3*I12+$J$3*J12+$K$3*K12</f>
        <v>10</v>
      </c>
      <c r="H12" s="87">
        <v>9</v>
      </c>
      <c r="I12" s="88">
        <v>12</v>
      </c>
      <c r="J12" s="88">
        <v>9</v>
      </c>
      <c r="K12" s="89">
        <v>20</v>
      </c>
    </row>
    <row r="13" spans="1:11" x14ac:dyDescent="0.2">
      <c r="A13" s="87">
        <v>88.8</v>
      </c>
      <c r="B13" s="88">
        <v>91.8</v>
      </c>
      <c r="C13" s="89">
        <v>96.8</v>
      </c>
      <c r="D13" s="74">
        <f t="shared" ref="D13:D61" si="2">$A$2*A13+$B$2*B13+$C$2*C13</f>
        <v>277.39999999999998</v>
      </c>
      <c r="E13" s="74">
        <f t="shared" ref="E13:E61" si="3">$A$3*A13+$B$3*B13+$C$3*C13</f>
        <v>93.8</v>
      </c>
      <c r="F13" s="74">
        <f t="shared" ref="F13:F61" si="4">$H$2*H13+$I$2*I13+$J$2*J13+$K$2*K13</f>
        <v>42</v>
      </c>
      <c r="G13" s="74">
        <f t="shared" ref="G13:G61" si="5">$H$3*H13+$I$3*I13+$J$3*J13+$K$3*K13</f>
        <v>12</v>
      </c>
      <c r="H13" s="87">
        <v>7</v>
      </c>
      <c r="I13" s="88">
        <v>10</v>
      </c>
      <c r="J13" s="88">
        <v>10</v>
      </c>
      <c r="K13" s="89">
        <v>15</v>
      </c>
    </row>
    <row r="14" spans="1:11" x14ac:dyDescent="0.2">
      <c r="A14" s="87">
        <v>95</v>
      </c>
      <c r="B14" s="88">
        <v>100.3</v>
      </c>
      <c r="C14" s="89">
        <v>99</v>
      </c>
      <c r="D14" s="74">
        <f t="shared" si="2"/>
        <v>294.3</v>
      </c>
      <c r="E14" s="74">
        <f t="shared" si="3"/>
        <v>93.7</v>
      </c>
      <c r="F14" s="74">
        <f t="shared" si="4"/>
        <v>55</v>
      </c>
      <c r="G14" s="74">
        <f t="shared" si="5"/>
        <v>3</v>
      </c>
      <c r="H14" s="87">
        <v>8</v>
      </c>
      <c r="I14" s="88">
        <v>12</v>
      </c>
      <c r="J14" s="88">
        <v>9</v>
      </c>
      <c r="K14" s="89">
        <v>26</v>
      </c>
    </row>
    <row r="15" spans="1:11" x14ac:dyDescent="0.2">
      <c r="A15" s="87">
        <v>101.3</v>
      </c>
      <c r="B15" s="88">
        <v>103.8</v>
      </c>
      <c r="C15" s="89">
        <v>106.8</v>
      </c>
      <c r="D15" s="74">
        <f t="shared" si="2"/>
        <v>311.89999999999998</v>
      </c>
      <c r="E15" s="74">
        <f t="shared" si="3"/>
        <v>104.3</v>
      </c>
      <c r="F15" s="74">
        <f t="shared" si="4"/>
        <v>68</v>
      </c>
      <c r="G15" s="74">
        <f t="shared" si="5"/>
        <v>10</v>
      </c>
      <c r="H15" s="87">
        <v>13</v>
      </c>
      <c r="I15" s="88">
        <v>14</v>
      </c>
      <c r="J15" s="88">
        <v>12</v>
      </c>
      <c r="K15" s="89">
        <v>29</v>
      </c>
    </row>
    <row r="16" spans="1:11" x14ac:dyDescent="0.2">
      <c r="A16" s="87">
        <v>102</v>
      </c>
      <c r="B16" s="88">
        <v>107.8</v>
      </c>
      <c r="C16" s="89">
        <v>103</v>
      </c>
      <c r="D16" s="74">
        <f t="shared" si="2"/>
        <v>312.8</v>
      </c>
      <c r="E16" s="74">
        <f t="shared" si="3"/>
        <v>97.2</v>
      </c>
      <c r="F16" s="74">
        <f t="shared" si="4"/>
        <v>69</v>
      </c>
      <c r="G16" s="74">
        <f t="shared" si="5"/>
        <v>5</v>
      </c>
      <c r="H16" s="87">
        <v>10</v>
      </c>
      <c r="I16" s="88">
        <v>15</v>
      </c>
      <c r="J16" s="88">
        <v>12</v>
      </c>
      <c r="K16" s="89">
        <v>32</v>
      </c>
    </row>
    <row r="17" spans="1:11" x14ac:dyDescent="0.2">
      <c r="A17" s="87">
        <v>95.8</v>
      </c>
      <c r="B17" s="88">
        <v>97.5</v>
      </c>
      <c r="C17" s="89">
        <v>99.3</v>
      </c>
      <c r="D17" s="74">
        <f t="shared" si="2"/>
        <v>292.60000000000002</v>
      </c>
      <c r="E17" s="74">
        <f t="shared" si="3"/>
        <v>97.6</v>
      </c>
      <c r="F17" s="74">
        <f t="shared" si="4"/>
        <v>56</v>
      </c>
      <c r="G17" s="74">
        <f t="shared" si="5"/>
        <v>14</v>
      </c>
      <c r="H17" s="87">
        <v>10</v>
      </c>
      <c r="I17" s="88">
        <v>14</v>
      </c>
      <c r="J17" s="88">
        <v>11</v>
      </c>
      <c r="K17" s="89">
        <v>21</v>
      </c>
    </row>
    <row r="18" spans="1:11" x14ac:dyDescent="0.2">
      <c r="A18" s="87">
        <v>95.5</v>
      </c>
      <c r="B18" s="88">
        <v>99.5</v>
      </c>
      <c r="C18" s="89">
        <v>99</v>
      </c>
      <c r="D18" s="74">
        <f t="shared" si="2"/>
        <v>294</v>
      </c>
      <c r="E18" s="74">
        <f t="shared" si="3"/>
        <v>95</v>
      </c>
      <c r="F18" s="74">
        <f t="shared" si="4"/>
        <v>55</v>
      </c>
      <c r="G18" s="74">
        <f t="shared" si="5"/>
        <v>5</v>
      </c>
      <c r="H18" s="87">
        <v>9</v>
      </c>
      <c r="I18" s="88">
        <v>12</v>
      </c>
      <c r="J18" s="88">
        <v>9</v>
      </c>
      <c r="K18" s="89">
        <v>25</v>
      </c>
    </row>
    <row r="19" spans="1:11" x14ac:dyDescent="0.2">
      <c r="A19" s="87">
        <v>110.8</v>
      </c>
      <c r="B19" s="88">
        <v>122</v>
      </c>
      <c r="C19" s="89">
        <v>115.3</v>
      </c>
      <c r="D19" s="74">
        <f t="shared" si="2"/>
        <v>348.1</v>
      </c>
      <c r="E19" s="74">
        <f t="shared" si="3"/>
        <v>104.1</v>
      </c>
      <c r="F19" s="74">
        <f t="shared" si="4"/>
        <v>104</v>
      </c>
      <c r="G19" s="74">
        <f t="shared" si="5"/>
        <v>2</v>
      </c>
      <c r="H19" s="87">
        <v>18</v>
      </c>
      <c r="I19" s="88">
        <v>20</v>
      </c>
      <c r="J19" s="88">
        <v>15</v>
      </c>
      <c r="K19" s="89">
        <v>51</v>
      </c>
    </row>
    <row r="20" spans="1:11" x14ac:dyDescent="0.2">
      <c r="A20" s="87">
        <v>102.8</v>
      </c>
      <c r="B20" s="88">
        <v>108.3</v>
      </c>
      <c r="C20" s="89">
        <v>103.8</v>
      </c>
      <c r="D20" s="74">
        <f t="shared" si="2"/>
        <v>314.89999999999998</v>
      </c>
      <c r="E20" s="74">
        <f t="shared" si="3"/>
        <v>98.3</v>
      </c>
      <c r="F20" s="74">
        <f t="shared" si="4"/>
        <v>71</v>
      </c>
      <c r="G20" s="74">
        <f t="shared" si="5"/>
        <v>9</v>
      </c>
      <c r="H20" s="87">
        <v>10</v>
      </c>
      <c r="I20" s="88">
        <v>17</v>
      </c>
      <c r="J20" s="88">
        <v>13</v>
      </c>
      <c r="K20" s="89">
        <v>31</v>
      </c>
    </row>
    <row r="21" spans="1:11" x14ac:dyDescent="0.2">
      <c r="A21" s="87">
        <v>106.8</v>
      </c>
      <c r="B21" s="88">
        <v>120.5</v>
      </c>
      <c r="C21" s="89">
        <v>102</v>
      </c>
      <c r="D21" s="74">
        <f t="shared" si="2"/>
        <v>329.3</v>
      </c>
      <c r="E21" s="74">
        <f t="shared" si="3"/>
        <v>88.3</v>
      </c>
      <c r="F21" s="74">
        <f t="shared" si="4"/>
        <v>82</v>
      </c>
      <c r="G21" s="74">
        <f t="shared" si="5"/>
        <v>4</v>
      </c>
      <c r="H21" s="87">
        <v>14</v>
      </c>
      <c r="I21" s="88">
        <v>18</v>
      </c>
      <c r="J21" s="88">
        <v>11</v>
      </c>
      <c r="K21" s="89">
        <v>39</v>
      </c>
    </row>
    <row r="22" spans="1:11" x14ac:dyDescent="0.2">
      <c r="A22" s="87">
        <v>103.3</v>
      </c>
      <c r="B22" s="88">
        <v>109.8</v>
      </c>
      <c r="C22" s="89">
        <v>104</v>
      </c>
      <c r="D22" s="74">
        <f t="shared" si="2"/>
        <v>317.10000000000002</v>
      </c>
      <c r="E22" s="74">
        <f t="shared" si="3"/>
        <v>97.5</v>
      </c>
      <c r="F22" s="74">
        <f t="shared" si="4"/>
        <v>73</v>
      </c>
      <c r="G22" s="74">
        <f t="shared" si="5"/>
        <v>9</v>
      </c>
      <c r="H22" s="87">
        <v>12</v>
      </c>
      <c r="I22" s="88">
        <v>17</v>
      </c>
      <c r="J22" s="88">
        <v>12</v>
      </c>
      <c r="K22" s="89">
        <v>32</v>
      </c>
    </row>
    <row r="23" spans="1:11" x14ac:dyDescent="0.2">
      <c r="A23" s="87">
        <v>99.5</v>
      </c>
      <c r="B23" s="88">
        <v>111.8</v>
      </c>
      <c r="C23" s="89">
        <v>100.3</v>
      </c>
      <c r="D23" s="74">
        <f t="shared" si="2"/>
        <v>311.60000000000002</v>
      </c>
      <c r="E23" s="74">
        <f t="shared" si="3"/>
        <v>88</v>
      </c>
      <c r="F23" s="74">
        <f t="shared" si="4"/>
        <v>67</v>
      </c>
      <c r="G23" s="74">
        <f t="shared" si="5"/>
        <v>5</v>
      </c>
      <c r="H23" s="87">
        <v>10</v>
      </c>
      <c r="I23" s="88">
        <v>18</v>
      </c>
      <c r="J23" s="88">
        <v>8</v>
      </c>
      <c r="K23" s="89">
        <v>31</v>
      </c>
    </row>
    <row r="24" spans="1:11" x14ac:dyDescent="0.2">
      <c r="A24" s="87">
        <v>103.5</v>
      </c>
      <c r="B24" s="88">
        <v>112.5</v>
      </c>
      <c r="C24" s="89">
        <v>107</v>
      </c>
      <c r="D24" s="74">
        <f t="shared" si="2"/>
        <v>323</v>
      </c>
      <c r="E24" s="74">
        <f t="shared" si="3"/>
        <v>98</v>
      </c>
      <c r="F24" s="74">
        <f t="shared" si="4"/>
        <v>78</v>
      </c>
      <c r="G24" s="74">
        <f t="shared" si="5"/>
        <v>10</v>
      </c>
      <c r="H24" s="87">
        <v>16</v>
      </c>
      <c r="I24" s="88">
        <v>17</v>
      </c>
      <c r="J24" s="88">
        <v>11</v>
      </c>
      <c r="K24" s="89">
        <v>34</v>
      </c>
    </row>
    <row r="25" spans="1:11" x14ac:dyDescent="0.2">
      <c r="A25" s="87">
        <v>99.5</v>
      </c>
      <c r="B25" s="88">
        <v>105.5</v>
      </c>
      <c r="C25" s="89">
        <v>102.3</v>
      </c>
      <c r="D25" s="74">
        <f t="shared" si="2"/>
        <v>307.3</v>
      </c>
      <c r="E25" s="74">
        <f t="shared" si="3"/>
        <v>96.3</v>
      </c>
      <c r="F25" s="74">
        <f t="shared" si="4"/>
        <v>63</v>
      </c>
      <c r="G25" s="74">
        <f t="shared" si="5"/>
        <v>-5</v>
      </c>
      <c r="H25" s="87">
        <v>8</v>
      </c>
      <c r="I25" s="88">
        <v>10</v>
      </c>
      <c r="J25" s="88">
        <v>11</v>
      </c>
      <c r="K25" s="89">
        <v>34</v>
      </c>
    </row>
    <row r="26" spans="1:11" x14ac:dyDescent="0.2">
      <c r="A26" s="87">
        <v>100</v>
      </c>
      <c r="B26" s="88">
        <v>107</v>
      </c>
      <c r="C26" s="89">
        <v>102.8</v>
      </c>
      <c r="D26" s="74">
        <f t="shared" si="2"/>
        <v>309.8</v>
      </c>
      <c r="E26" s="74">
        <f t="shared" si="3"/>
        <v>95.8</v>
      </c>
      <c r="F26" s="74">
        <f t="shared" si="4"/>
        <v>65</v>
      </c>
      <c r="G26" s="74">
        <f t="shared" si="5"/>
        <v>-3</v>
      </c>
      <c r="H26" s="87">
        <v>13</v>
      </c>
      <c r="I26" s="88">
        <v>10</v>
      </c>
      <c r="J26" s="88">
        <v>8</v>
      </c>
      <c r="K26" s="89">
        <v>34</v>
      </c>
    </row>
    <row r="27" spans="1:11" x14ac:dyDescent="0.2">
      <c r="A27" s="87">
        <v>81.5</v>
      </c>
      <c r="B27" s="88">
        <v>93.5</v>
      </c>
      <c r="C27" s="89">
        <v>95</v>
      </c>
      <c r="D27" s="74">
        <f t="shared" si="2"/>
        <v>270</v>
      </c>
      <c r="E27" s="74">
        <f t="shared" si="3"/>
        <v>83</v>
      </c>
      <c r="F27" s="74">
        <f t="shared" si="4"/>
        <v>37</v>
      </c>
      <c r="G27" s="74">
        <f t="shared" si="5"/>
        <v>5</v>
      </c>
      <c r="H27" s="87">
        <v>7</v>
      </c>
      <c r="I27" s="88">
        <v>9</v>
      </c>
      <c r="J27" s="88">
        <v>5</v>
      </c>
      <c r="K27" s="89">
        <v>16</v>
      </c>
    </row>
    <row r="28" spans="1:11" x14ac:dyDescent="0.2">
      <c r="A28" s="87">
        <v>101.3</v>
      </c>
      <c r="B28" s="88">
        <v>105.3</v>
      </c>
      <c r="C28" s="89">
        <v>102.8</v>
      </c>
      <c r="D28" s="74">
        <f t="shared" si="2"/>
        <v>309.39999999999998</v>
      </c>
      <c r="E28" s="74">
        <f t="shared" si="3"/>
        <v>98.8</v>
      </c>
      <c r="F28" s="74">
        <f t="shared" si="4"/>
        <v>66</v>
      </c>
      <c r="G28" s="74">
        <f t="shared" si="5"/>
        <v>2</v>
      </c>
      <c r="H28" s="87">
        <v>11</v>
      </c>
      <c r="I28" s="88">
        <v>12</v>
      </c>
      <c r="J28" s="88">
        <v>11</v>
      </c>
      <c r="K28" s="89">
        <v>32</v>
      </c>
    </row>
    <row r="29" spans="1:11" x14ac:dyDescent="0.2">
      <c r="A29" s="87">
        <v>103.3</v>
      </c>
      <c r="B29" s="88">
        <v>110.8</v>
      </c>
      <c r="C29" s="89">
        <v>103.5</v>
      </c>
      <c r="D29" s="74">
        <f t="shared" si="2"/>
        <v>317.60000000000002</v>
      </c>
      <c r="E29" s="74">
        <f t="shared" si="3"/>
        <v>96</v>
      </c>
      <c r="F29" s="74">
        <f t="shared" si="4"/>
        <v>71</v>
      </c>
      <c r="G29" s="74">
        <f t="shared" si="5"/>
        <v>1</v>
      </c>
      <c r="H29" s="87">
        <v>11</v>
      </c>
      <c r="I29" s="88">
        <v>14</v>
      </c>
      <c r="J29" s="88">
        <v>11</v>
      </c>
      <c r="K29" s="89">
        <v>35</v>
      </c>
    </row>
    <row r="30" spans="1:11" x14ac:dyDescent="0.2">
      <c r="A30" s="87">
        <v>95.3</v>
      </c>
      <c r="B30" s="88">
        <v>104.3</v>
      </c>
      <c r="C30" s="89">
        <v>103</v>
      </c>
      <c r="D30" s="74">
        <f t="shared" si="2"/>
        <v>302.60000000000002</v>
      </c>
      <c r="E30" s="74">
        <f t="shared" si="3"/>
        <v>94</v>
      </c>
      <c r="F30" s="74">
        <f t="shared" si="4"/>
        <v>62</v>
      </c>
      <c r="G30" s="74">
        <f t="shared" si="5"/>
        <v>2</v>
      </c>
      <c r="H30" s="87">
        <v>5</v>
      </c>
      <c r="I30" s="88">
        <v>14</v>
      </c>
      <c r="J30" s="88">
        <v>13</v>
      </c>
      <c r="K30" s="89">
        <v>30</v>
      </c>
    </row>
    <row r="31" spans="1:11" x14ac:dyDescent="0.2">
      <c r="A31" s="87">
        <v>99.5</v>
      </c>
      <c r="B31" s="88">
        <v>105.3</v>
      </c>
      <c r="C31" s="89">
        <v>106.3</v>
      </c>
      <c r="D31" s="74">
        <f t="shared" si="2"/>
        <v>311.10000000000002</v>
      </c>
      <c r="E31" s="74">
        <f t="shared" si="3"/>
        <v>100.5</v>
      </c>
      <c r="F31" s="74">
        <f t="shared" si="4"/>
        <v>72</v>
      </c>
      <c r="G31" s="74">
        <f t="shared" si="5"/>
        <v>18</v>
      </c>
      <c r="H31" s="87">
        <v>17</v>
      </c>
      <c r="I31" s="88">
        <v>17</v>
      </c>
      <c r="J31" s="88">
        <v>11</v>
      </c>
      <c r="K31" s="89">
        <v>27</v>
      </c>
    </row>
    <row r="32" spans="1:11" x14ac:dyDescent="0.2">
      <c r="A32" s="87">
        <v>88.5</v>
      </c>
      <c r="B32" s="88">
        <v>95.3</v>
      </c>
      <c r="C32" s="89">
        <v>95.8</v>
      </c>
      <c r="D32" s="74">
        <f t="shared" si="2"/>
        <v>279.60000000000002</v>
      </c>
      <c r="E32" s="74">
        <f t="shared" si="3"/>
        <v>89</v>
      </c>
      <c r="F32" s="74">
        <f t="shared" si="4"/>
        <v>44</v>
      </c>
      <c r="G32" s="74">
        <f t="shared" si="5"/>
        <v>14</v>
      </c>
      <c r="H32" s="87">
        <v>10</v>
      </c>
      <c r="I32" s="88">
        <v>12</v>
      </c>
      <c r="J32" s="88">
        <v>7</v>
      </c>
      <c r="K32" s="89">
        <v>15</v>
      </c>
    </row>
    <row r="33" spans="1:11" x14ac:dyDescent="0.2">
      <c r="A33" s="87">
        <v>99.3</v>
      </c>
      <c r="B33" s="88">
        <v>115</v>
      </c>
      <c r="C33" s="89">
        <v>104.3</v>
      </c>
      <c r="D33" s="74">
        <f t="shared" si="2"/>
        <v>318.60000000000002</v>
      </c>
      <c r="E33" s="74">
        <f t="shared" si="3"/>
        <v>88.6</v>
      </c>
      <c r="F33" s="74">
        <f t="shared" si="4"/>
        <v>69</v>
      </c>
      <c r="G33" s="74">
        <f t="shared" si="5"/>
        <v>-15</v>
      </c>
      <c r="H33" s="87">
        <v>5</v>
      </c>
      <c r="I33" s="88">
        <v>11</v>
      </c>
      <c r="J33" s="88">
        <v>11</v>
      </c>
      <c r="K33" s="89">
        <v>42</v>
      </c>
    </row>
    <row r="34" spans="1:11" x14ac:dyDescent="0.2">
      <c r="A34" s="87">
        <v>87.5</v>
      </c>
      <c r="B34" s="88">
        <v>92.5</v>
      </c>
      <c r="C34" s="89">
        <v>95.8</v>
      </c>
      <c r="D34" s="74">
        <f t="shared" si="2"/>
        <v>275.8</v>
      </c>
      <c r="E34" s="74">
        <f t="shared" si="3"/>
        <v>90.8</v>
      </c>
      <c r="F34" s="74">
        <f t="shared" si="4"/>
        <v>41</v>
      </c>
      <c r="G34" s="74">
        <f t="shared" si="5"/>
        <v>9</v>
      </c>
      <c r="H34" s="87">
        <v>9</v>
      </c>
      <c r="I34" s="88">
        <v>9</v>
      </c>
      <c r="J34" s="88">
        <v>7</v>
      </c>
      <c r="K34" s="89">
        <v>16</v>
      </c>
    </row>
    <row r="35" spans="1:11" x14ac:dyDescent="0.2">
      <c r="A35" s="87">
        <v>105.3</v>
      </c>
      <c r="B35" s="88">
        <v>114</v>
      </c>
      <c r="C35" s="89">
        <v>105.3</v>
      </c>
      <c r="D35" s="74">
        <f t="shared" si="2"/>
        <v>324.60000000000002</v>
      </c>
      <c r="E35" s="74">
        <f t="shared" si="3"/>
        <v>96.6</v>
      </c>
      <c r="F35" s="74">
        <f t="shared" si="4"/>
        <v>76</v>
      </c>
      <c r="G35" s="74">
        <f t="shared" si="5"/>
        <v>2</v>
      </c>
      <c r="H35" s="87">
        <v>12</v>
      </c>
      <c r="I35" s="88">
        <v>15</v>
      </c>
      <c r="J35" s="88">
        <v>12</v>
      </c>
      <c r="K35" s="89">
        <v>37</v>
      </c>
    </row>
    <row r="36" spans="1:11" x14ac:dyDescent="0.2">
      <c r="A36" s="87">
        <v>107</v>
      </c>
      <c r="B36" s="88">
        <v>121</v>
      </c>
      <c r="C36" s="89">
        <v>109</v>
      </c>
      <c r="D36" s="74">
        <f t="shared" si="2"/>
        <v>337</v>
      </c>
      <c r="E36" s="74">
        <f t="shared" si="3"/>
        <v>95</v>
      </c>
      <c r="F36" s="74">
        <f t="shared" si="4"/>
        <v>86</v>
      </c>
      <c r="G36" s="74">
        <f t="shared" si="5"/>
        <v>8</v>
      </c>
      <c r="H36" s="87">
        <v>16</v>
      </c>
      <c r="I36" s="88">
        <v>19</v>
      </c>
      <c r="J36" s="88">
        <v>12</v>
      </c>
      <c r="K36" s="89">
        <v>39</v>
      </c>
    </row>
    <row r="37" spans="1:11" x14ac:dyDescent="0.2">
      <c r="A37" s="87">
        <v>93.3</v>
      </c>
      <c r="B37" s="88">
        <v>102</v>
      </c>
      <c r="C37" s="89">
        <v>97.8</v>
      </c>
      <c r="D37" s="74">
        <f t="shared" si="2"/>
        <v>293.10000000000002</v>
      </c>
      <c r="E37" s="74">
        <f t="shared" si="3"/>
        <v>89.1</v>
      </c>
      <c r="F37" s="74">
        <f t="shared" si="4"/>
        <v>55</v>
      </c>
      <c r="G37" s="74">
        <f t="shared" si="5"/>
        <v>9</v>
      </c>
      <c r="H37" s="87">
        <v>10</v>
      </c>
      <c r="I37" s="88">
        <v>15</v>
      </c>
      <c r="J37" s="88">
        <v>7</v>
      </c>
      <c r="K37" s="89">
        <v>23</v>
      </c>
    </row>
    <row r="38" spans="1:11" x14ac:dyDescent="0.2">
      <c r="A38" s="87">
        <v>106.8</v>
      </c>
      <c r="B38" s="88">
        <v>118</v>
      </c>
      <c r="C38" s="89">
        <v>107.3</v>
      </c>
      <c r="D38" s="74">
        <f t="shared" si="2"/>
        <v>332.1</v>
      </c>
      <c r="E38" s="74">
        <f t="shared" si="3"/>
        <v>96.1</v>
      </c>
      <c r="F38" s="74">
        <f t="shared" si="4"/>
        <v>81</v>
      </c>
      <c r="G38" s="74">
        <f t="shared" si="5"/>
        <v>3</v>
      </c>
      <c r="H38" s="87">
        <v>14</v>
      </c>
      <c r="I38" s="88">
        <v>16</v>
      </c>
      <c r="J38" s="88">
        <v>12</v>
      </c>
      <c r="K38" s="89">
        <v>39</v>
      </c>
    </row>
    <row r="39" spans="1:11" x14ac:dyDescent="0.2">
      <c r="A39" s="87">
        <v>106.8</v>
      </c>
      <c r="B39" s="88">
        <v>120</v>
      </c>
      <c r="C39" s="89">
        <v>104.8</v>
      </c>
      <c r="D39" s="74">
        <f t="shared" si="2"/>
        <v>331.6</v>
      </c>
      <c r="E39" s="74">
        <f t="shared" si="3"/>
        <v>91.6</v>
      </c>
      <c r="F39" s="74">
        <f t="shared" si="4"/>
        <v>86</v>
      </c>
      <c r="G39" s="74">
        <f t="shared" si="5"/>
        <v>-12</v>
      </c>
      <c r="H39" s="87">
        <v>10</v>
      </c>
      <c r="I39" s="88">
        <v>16</v>
      </c>
      <c r="J39" s="88">
        <v>11</v>
      </c>
      <c r="K39" s="89">
        <v>49</v>
      </c>
    </row>
    <row r="40" spans="1:11" x14ac:dyDescent="0.2">
      <c r="A40" s="87">
        <v>92.3</v>
      </c>
      <c r="B40" s="88">
        <v>90.8</v>
      </c>
      <c r="C40" s="89">
        <v>99.8</v>
      </c>
      <c r="D40" s="74">
        <f t="shared" si="2"/>
        <v>282.89999999999998</v>
      </c>
      <c r="E40" s="74">
        <f t="shared" si="3"/>
        <v>101.3</v>
      </c>
      <c r="F40" s="74">
        <f t="shared" si="4"/>
        <v>48</v>
      </c>
      <c r="G40" s="74">
        <f t="shared" si="5"/>
        <v>14</v>
      </c>
      <c r="H40" s="87">
        <v>8</v>
      </c>
      <c r="I40" s="88">
        <v>10</v>
      </c>
      <c r="J40" s="88">
        <v>13</v>
      </c>
      <c r="K40" s="89">
        <v>17</v>
      </c>
    </row>
    <row r="41" spans="1:11" x14ac:dyDescent="0.2">
      <c r="A41" s="87">
        <v>106.3</v>
      </c>
      <c r="B41" s="88">
        <v>121</v>
      </c>
      <c r="C41" s="89">
        <v>104.5</v>
      </c>
      <c r="D41" s="74">
        <f t="shared" si="2"/>
        <v>331.8</v>
      </c>
      <c r="E41" s="74">
        <f t="shared" si="3"/>
        <v>89.8</v>
      </c>
      <c r="F41" s="74">
        <f t="shared" si="4"/>
        <v>81</v>
      </c>
      <c r="G41" s="74">
        <f t="shared" si="5"/>
        <v>-7</v>
      </c>
      <c r="H41" s="87">
        <v>9</v>
      </c>
      <c r="I41" s="88">
        <v>17</v>
      </c>
      <c r="J41" s="88">
        <v>11</v>
      </c>
      <c r="K41" s="89">
        <v>44</v>
      </c>
    </row>
    <row r="42" spans="1:11" x14ac:dyDescent="0.2">
      <c r="A42" s="87">
        <v>106</v>
      </c>
      <c r="B42" s="88">
        <v>119.5</v>
      </c>
      <c r="C42" s="89">
        <v>110.5</v>
      </c>
      <c r="D42" s="74">
        <f t="shared" si="2"/>
        <v>336</v>
      </c>
      <c r="E42" s="74">
        <f t="shared" si="3"/>
        <v>97</v>
      </c>
      <c r="F42" s="74">
        <f t="shared" si="4"/>
        <v>86</v>
      </c>
      <c r="G42" s="74">
        <f t="shared" si="5"/>
        <v>0</v>
      </c>
      <c r="H42" s="87">
        <v>18</v>
      </c>
      <c r="I42" s="88">
        <v>15</v>
      </c>
      <c r="J42" s="88">
        <v>10</v>
      </c>
      <c r="K42" s="89">
        <v>43</v>
      </c>
    </row>
    <row r="43" spans="1:11" x14ac:dyDescent="0.2">
      <c r="A43" s="87">
        <v>88.3</v>
      </c>
      <c r="B43" s="88">
        <v>92.8</v>
      </c>
      <c r="C43" s="89">
        <v>96.8</v>
      </c>
      <c r="D43" s="74">
        <f t="shared" si="2"/>
        <v>277.89999999999998</v>
      </c>
      <c r="E43" s="74">
        <f t="shared" si="3"/>
        <v>92.3</v>
      </c>
      <c r="F43" s="74">
        <f t="shared" si="4"/>
        <v>42</v>
      </c>
      <c r="G43" s="74">
        <f t="shared" si="5"/>
        <v>22</v>
      </c>
      <c r="H43" s="87">
        <v>13</v>
      </c>
      <c r="I43" s="88">
        <v>11</v>
      </c>
      <c r="J43" s="88">
        <v>8</v>
      </c>
      <c r="K43" s="89">
        <v>10</v>
      </c>
    </row>
    <row r="44" spans="1:11" x14ac:dyDescent="0.2">
      <c r="A44" s="87">
        <v>96</v>
      </c>
      <c r="B44" s="88">
        <v>103.3</v>
      </c>
      <c r="C44" s="89">
        <v>100.5</v>
      </c>
      <c r="D44" s="74">
        <f t="shared" si="2"/>
        <v>299.8</v>
      </c>
      <c r="E44" s="74">
        <f t="shared" si="3"/>
        <v>93.2</v>
      </c>
      <c r="F44" s="74">
        <f t="shared" si="4"/>
        <v>60</v>
      </c>
      <c r="G44" s="74">
        <f t="shared" si="5"/>
        <v>6</v>
      </c>
      <c r="H44" s="87">
        <v>7</v>
      </c>
      <c r="I44" s="88">
        <v>15</v>
      </c>
      <c r="J44" s="88">
        <v>11</v>
      </c>
      <c r="K44" s="89">
        <v>27</v>
      </c>
    </row>
    <row r="45" spans="1:11" x14ac:dyDescent="0.2">
      <c r="A45" s="87">
        <v>94.3</v>
      </c>
      <c r="B45" s="88">
        <v>94.5</v>
      </c>
      <c r="C45" s="89">
        <v>99</v>
      </c>
      <c r="D45" s="74">
        <f t="shared" si="2"/>
        <v>287.8</v>
      </c>
      <c r="E45" s="74">
        <f t="shared" si="3"/>
        <v>98.8</v>
      </c>
      <c r="F45" s="74">
        <f t="shared" si="4"/>
        <v>52</v>
      </c>
      <c r="G45" s="74">
        <f t="shared" si="5"/>
        <v>14</v>
      </c>
      <c r="H45" s="87">
        <v>10</v>
      </c>
      <c r="I45" s="88">
        <v>12</v>
      </c>
      <c r="J45" s="88">
        <v>11</v>
      </c>
      <c r="K45" s="89">
        <v>19</v>
      </c>
    </row>
    <row r="46" spans="1:11" x14ac:dyDescent="0.2">
      <c r="A46" s="87">
        <v>106.5</v>
      </c>
      <c r="B46" s="88">
        <v>121.5</v>
      </c>
      <c r="C46" s="89">
        <v>110.5</v>
      </c>
      <c r="D46" s="74">
        <f t="shared" si="2"/>
        <v>338.5</v>
      </c>
      <c r="E46" s="74">
        <f t="shared" si="3"/>
        <v>95.5</v>
      </c>
      <c r="F46" s="74">
        <f t="shared" si="4"/>
        <v>87</v>
      </c>
      <c r="G46" s="74">
        <f t="shared" si="5"/>
        <v>3</v>
      </c>
      <c r="H46" s="87">
        <v>18</v>
      </c>
      <c r="I46" s="88">
        <v>17</v>
      </c>
      <c r="J46" s="88">
        <v>10</v>
      </c>
      <c r="K46" s="89">
        <v>42</v>
      </c>
    </row>
    <row r="47" spans="1:11" x14ac:dyDescent="0.2">
      <c r="A47" s="87">
        <v>106.5</v>
      </c>
      <c r="B47" s="88">
        <v>115.5</v>
      </c>
      <c r="C47" s="89">
        <v>107</v>
      </c>
      <c r="D47" s="74">
        <f t="shared" si="2"/>
        <v>329</v>
      </c>
      <c r="E47" s="74">
        <f t="shared" si="3"/>
        <v>98</v>
      </c>
      <c r="F47" s="74">
        <f t="shared" si="4"/>
        <v>82</v>
      </c>
      <c r="G47" s="74">
        <f t="shared" si="5"/>
        <v>-12</v>
      </c>
      <c r="H47" s="87">
        <v>8</v>
      </c>
      <c r="I47" s="88">
        <v>13</v>
      </c>
      <c r="J47" s="88">
        <v>14</v>
      </c>
      <c r="K47" s="89">
        <v>47</v>
      </c>
    </row>
    <row r="48" spans="1:11" x14ac:dyDescent="0.2">
      <c r="A48" s="87">
        <v>92</v>
      </c>
      <c r="B48" s="88">
        <v>99.5</v>
      </c>
      <c r="C48" s="89">
        <v>103.5</v>
      </c>
      <c r="D48" s="74">
        <f t="shared" si="2"/>
        <v>295</v>
      </c>
      <c r="E48" s="74">
        <f t="shared" si="3"/>
        <v>96</v>
      </c>
      <c r="F48" s="74">
        <f t="shared" si="4"/>
        <v>50</v>
      </c>
      <c r="G48" s="74">
        <f t="shared" si="5"/>
        <v>14</v>
      </c>
      <c r="H48" s="87">
        <v>18</v>
      </c>
      <c r="I48" s="88">
        <v>6</v>
      </c>
      <c r="J48" s="88">
        <v>8</v>
      </c>
      <c r="K48" s="89">
        <v>18</v>
      </c>
    </row>
    <row r="49" spans="1:11" x14ac:dyDescent="0.2">
      <c r="A49" s="87">
        <v>102</v>
      </c>
      <c r="B49" s="88">
        <v>99.8</v>
      </c>
      <c r="C49" s="89">
        <v>103.3</v>
      </c>
      <c r="D49" s="74">
        <f t="shared" si="2"/>
        <v>305.10000000000002</v>
      </c>
      <c r="E49" s="74">
        <f t="shared" si="3"/>
        <v>105.5</v>
      </c>
      <c r="F49" s="74">
        <f t="shared" si="4"/>
        <v>67</v>
      </c>
      <c r="G49" s="74">
        <f t="shared" si="5"/>
        <v>11</v>
      </c>
      <c r="H49" s="87">
        <v>13</v>
      </c>
      <c r="I49" s="88">
        <v>12</v>
      </c>
      <c r="J49" s="88">
        <v>14</v>
      </c>
      <c r="K49" s="89">
        <v>28</v>
      </c>
    </row>
    <row r="50" spans="1:11" x14ac:dyDescent="0.2">
      <c r="A50" s="87">
        <v>108.3</v>
      </c>
      <c r="B50" s="88">
        <v>122.3</v>
      </c>
      <c r="C50" s="89">
        <v>108.5</v>
      </c>
      <c r="D50" s="74">
        <f t="shared" si="2"/>
        <v>339.1</v>
      </c>
      <c r="E50" s="74">
        <f t="shared" si="3"/>
        <v>94.5</v>
      </c>
      <c r="F50" s="74">
        <f t="shared" si="4"/>
        <v>87</v>
      </c>
      <c r="G50" s="74">
        <f t="shared" si="5"/>
        <v>5</v>
      </c>
      <c r="H50" s="87">
        <v>15</v>
      </c>
      <c r="I50" s="88">
        <v>19</v>
      </c>
      <c r="J50" s="88">
        <v>12</v>
      </c>
      <c r="K50" s="89">
        <v>41</v>
      </c>
    </row>
    <row r="51" spans="1:11" x14ac:dyDescent="0.2">
      <c r="A51" s="87">
        <v>106.8</v>
      </c>
      <c r="B51" s="88">
        <v>119</v>
      </c>
      <c r="C51" s="89">
        <v>106.8</v>
      </c>
      <c r="D51" s="74">
        <f t="shared" si="2"/>
        <v>332.6</v>
      </c>
      <c r="E51" s="74">
        <f t="shared" si="3"/>
        <v>94.6</v>
      </c>
      <c r="F51" s="74">
        <f t="shared" si="4"/>
        <v>83</v>
      </c>
      <c r="G51" s="74">
        <f t="shared" si="5"/>
        <v>9</v>
      </c>
      <c r="H51" s="87">
        <v>14</v>
      </c>
      <c r="I51" s="88">
        <v>20</v>
      </c>
      <c r="J51" s="88">
        <v>12</v>
      </c>
      <c r="K51" s="89">
        <v>37</v>
      </c>
    </row>
    <row r="52" spans="1:11" x14ac:dyDescent="0.2">
      <c r="A52" s="87">
        <v>102.5</v>
      </c>
      <c r="B52" s="88">
        <v>109.3</v>
      </c>
      <c r="C52" s="89">
        <v>103.8</v>
      </c>
      <c r="D52" s="74">
        <f t="shared" si="2"/>
        <v>315.60000000000002</v>
      </c>
      <c r="E52" s="74">
        <f t="shared" si="3"/>
        <v>97</v>
      </c>
      <c r="F52" s="74">
        <f t="shared" si="4"/>
        <v>71</v>
      </c>
      <c r="G52" s="74">
        <f t="shared" si="5"/>
        <v>7</v>
      </c>
      <c r="H52" s="87">
        <v>9</v>
      </c>
      <c r="I52" s="88">
        <v>17</v>
      </c>
      <c r="J52" s="88">
        <v>13</v>
      </c>
      <c r="K52" s="89">
        <v>32</v>
      </c>
    </row>
    <row r="53" spans="1:11" x14ac:dyDescent="0.2">
      <c r="A53" s="87">
        <v>92.5</v>
      </c>
      <c r="B53" s="88">
        <v>102.5</v>
      </c>
      <c r="C53" s="89">
        <v>99.3</v>
      </c>
      <c r="D53" s="74">
        <f t="shared" si="2"/>
        <v>294.3</v>
      </c>
      <c r="E53" s="74">
        <f t="shared" si="3"/>
        <v>89.3</v>
      </c>
      <c r="F53" s="74">
        <f t="shared" si="4"/>
        <v>57</v>
      </c>
      <c r="G53" s="74">
        <f t="shared" si="5"/>
        <v>11</v>
      </c>
      <c r="H53" s="87">
        <v>13</v>
      </c>
      <c r="I53" s="88">
        <v>15</v>
      </c>
      <c r="J53" s="88">
        <v>6</v>
      </c>
      <c r="K53" s="89">
        <v>23</v>
      </c>
    </row>
    <row r="54" spans="1:11" x14ac:dyDescent="0.2">
      <c r="A54" s="87">
        <v>102.8</v>
      </c>
      <c r="B54" s="88">
        <v>113.8</v>
      </c>
      <c r="C54" s="89">
        <v>106.8</v>
      </c>
      <c r="D54" s="74">
        <f t="shared" si="2"/>
        <v>323.39999999999998</v>
      </c>
      <c r="E54" s="74">
        <f t="shared" si="3"/>
        <v>95.8</v>
      </c>
      <c r="F54" s="74">
        <f t="shared" si="4"/>
        <v>79</v>
      </c>
      <c r="G54" s="74">
        <f t="shared" si="5"/>
        <v>15</v>
      </c>
      <c r="H54" s="87">
        <v>17</v>
      </c>
      <c r="I54" s="88">
        <v>20</v>
      </c>
      <c r="J54" s="88">
        <v>10</v>
      </c>
      <c r="K54" s="89">
        <v>32</v>
      </c>
    </row>
    <row r="55" spans="1:11" x14ac:dyDescent="0.2">
      <c r="A55" s="87">
        <v>83.3</v>
      </c>
      <c r="B55" s="88">
        <v>87.3</v>
      </c>
      <c r="C55" s="89">
        <v>96.3</v>
      </c>
      <c r="D55" s="74">
        <f t="shared" si="2"/>
        <v>266.89999999999998</v>
      </c>
      <c r="E55" s="74">
        <f t="shared" si="3"/>
        <v>92.3</v>
      </c>
      <c r="F55" s="74">
        <f t="shared" si="4"/>
        <v>30</v>
      </c>
      <c r="G55" s="74">
        <f t="shared" si="5"/>
        <v>0</v>
      </c>
      <c r="H55" s="87">
        <v>1</v>
      </c>
      <c r="I55" s="88">
        <v>5</v>
      </c>
      <c r="J55" s="88">
        <v>9</v>
      </c>
      <c r="K55" s="89">
        <v>15</v>
      </c>
    </row>
    <row r="56" spans="1:11" x14ac:dyDescent="0.2">
      <c r="A56" s="87">
        <v>94.8</v>
      </c>
      <c r="B56" s="88">
        <v>101.8</v>
      </c>
      <c r="C56" s="89">
        <v>99.8</v>
      </c>
      <c r="D56" s="74">
        <f t="shared" si="2"/>
        <v>296.39999999999998</v>
      </c>
      <c r="E56" s="74">
        <f t="shared" si="3"/>
        <v>92.8</v>
      </c>
      <c r="F56" s="74">
        <f t="shared" si="4"/>
        <v>58</v>
      </c>
      <c r="G56" s="74">
        <f t="shared" si="5"/>
        <v>10</v>
      </c>
      <c r="H56" s="87">
        <v>7</v>
      </c>
      <c r="I56" s="88">
        <v>16</v>
      </c>
      <c r="J56" s="88">
        <v>11</v>
      </c>
      <c r="K56" s="89">
        <v>24</v>
      </c>
    </row>
    <row r="57" spans="1:11" x14ac:dyDescent="0.2">
      <c r="A57" s="87">
        <v>103.5</v>
      </c>
      <c r="B57" s="88">
        <v>112</v>
      </c>
      <c r="C57" s="89">
        <v>110.8</v>
      </c>
      <c r="D57" s="74">
        <f t="shared" si="2"/>
        <v>326.3</v>
      </c>
      <c r="E57" s="74">
        <f t="shared" si="3"/>
        <v>102.3</v>
      </c>
      <c r="F57" s="74">
        <f t="shared" si="4"/>
        <v>80</v>
      </c>
      <c r="G57" s="74">
        <f t="shared" si="5"/>
        <v>6</v>
      </c>
      <c r="H57" s="87">
        <v>18</v>
      </c>
      <c r="I57" s="88">
        <v>13</v>
      </c>
      <c r="J57" s="88">
        <v>12</v>
      </c>
      <c r="K57" s="89">
        <v>37</v>
      </c>
    </row>
    <row r="58" spans="1:11" x14ac:dyDescent="0.2">
      <c r="A58" s="87">
        <v>89.5</v>
      </c>
      <c r="B58" s="88">
        <v>96</v>
      </c>
      <c r="C58" s="89">
        <v>97.3</v>
      </c>
      <c r="D58" s="74">
        <f t="shared" si="2"/>
        <v>282.8</v>
      </c>
      <c r="E58" s="74">
        <f t="shared" si="3"/>
        <v>90.8</v>
      </c>
      <c r="F58" s="74">
        <f t="shared" si="4"/>
        <v>47</v>
      </c>
      <c r="G58" s="74">
        <f t="shared" si="5"/>
        <v>19</v>
      </c>
      <c r="H58" s="87">
        <v>7</v>
      </c>
      <c r="I58" s="88">
        <v>15</v>
      </c>
      <c r="J58" s="88">
        <v>11</v>
      </c>
      <c r="K58" s="89">
        <v>14</v>
      </c>
    </row>
    <row r="59" spans="1:11" x14ac:dyDescent="0.2">
      <c r="A59" s="87">
        <v>84.3</v>
      </c>
      <c r="B59" s="88">
        <v>89.8</v>
      </c>
      <c r="C59" s="89">
        <v>94.3</v>
      </c>
      <c r="D59" s="74">
        <f t="shared" si="2"/>
        <v>268.39999999999998</v>
      </c>
      <c r="E59" s="74">
        <f t="shared" si="3"/>
        <v>88.8</v>
      </c>
      <c r="F59" s="74">
        <f t="shared" si="4"/>
        <v>33</v>
      </c>
      <c r="G59" s="74">
        <f t="shared" si="5"/>
        <v>15</v>
      </c>
      <c r="H59" s="87">
        <v>8</v>
      </c>
      <c r="I59" s="88">
        <v>8</v>
      </c>
      <c r="J59" s="88">
        <v>8</v>
      </c>
      <c r="K59" s="89">
        <v>9</v>
      </c>
    </row>
    <row r="60" spans="1:11" x14ac:dyDescent="0.2">
      <c r="A60" s="87">
        <v>104.3</v>
      </c>
      <c r="B60" s="88">
        <v>109.5</v>
      </c>
      <c r="C60" s="89">
        <v>106.5</v>
      </c>
      <c r="D60" s="74">
        <f t="shared" si="2"/>
        <v>320.3</v>
      </c>
      <c r="E60" s="74">
        <f t="shared" si="3"/>
        <v>101.3</v>
      </c>
      <c r="F60" s="74">
        <f t="shared" si="4"/>
        <v>74</v>
      </c>
      <c r="G60" s="74">
        <f t="shared" si="5"/>
        <v>2</v>
      </c>
      <c r="H60" s="87">
        <v>14</v>
      </c>
      <c r="I60" s="88">
        <v>12</v>
      </c>
      <c r="J60" s="88">
        <v>12</v>
      </c>
      <c r="K60" s="89">
        <v>36</v>
      </c>
    </row>
    <row r="61" spans="1:11" ht="13.5" thickBot="1" x14ac:dyDescent="0.25">
      <c r="A61" s="90">
        <v>106</v>
      </c>
      <c r="B61" s="91">
        <v>118.5</v>
      </c>
      <c r="C61" s="92">
        <v>105</v>
      </c>
      <c r="D61" s="74">
        <f t="shared" si="2"/>
        <v>329.5</v>
      </c>
      <c r="E61" s="74">
        <f t="shared" si="3"/>
        <v>92.5</v>
      </c>
      <c r="F61" s="74">
        <f t="shared" si="4"/>
        <v>78</v>
      </c>
      <c r="G61" s="74">
        <f t="shared" si="5"/>
        <v>0</v>
      </c>
      <c r="H61" s="90">
        <v>12</v>
      </c>
      <c r="I61" s="91">
        <v>16</v>
      </c>
      <c r="J61" s="91">
        <v>11</v>
      </c>
      <c r="K61" s="92">
        <v>39</v>
      </c>
    </row>
  </sheetData>
  <mergeCells count="7">
    <mergeCell ref="A1:C1"/>
    <mergeCell ref="H1:K1"/>
    <mergeCell ref="E5:F5"/>
    <mergeCell ref="E8:F8"/>
    <mergeCell ref="E9:F9"/>
    <mergeCell ref="A10:C10"/>
    <mergeCell ref="H10:K10"/>
  </mergeCells>
  <pageMargins left="0.75" right="0.75" top="1" bottom="1"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F2" sqref="F2"/>
    </sheetView>
  </sheetViews>
  <sheetFormatPr defaultRowHeight="15" x14ac:dyDescent="0.25"/>
  <cols>
    <col min="1" max="2" width="10.85546875" customWidth="1"/>
    <col min="3" max="3" width="12.85546875" bestFit="1" customWidth="1"/>
    <col min="4" max="7" width="10.28515625" customWidth="1"/>
    <col min="8" max="8" width="11.42578125" bestFit="1" customWidth="1"/>
    <col min="9" max="9" width="12.28515625" bestFit="1" customWidth="1"/>
    <col min="10" max="10" width="10.5703125" bestFit="1" customWidth="1"/>
    <col min="11" max="11" width="10.85546875" customWidth="1"/>
  </cols>
  <sheetData>
    <row r="1" spans="1:11" x14ac:dyDescent="0.25">
      <c r="A1" s="1" t="s">
        <v>7</v>
      </c>
      <c r="B1" s="2" t="s">
        <v>8</v>
      </c>
      <c r="C1" s="3" t="s">
        <v>9</v>
      </c>
      <c r="D1" s="4" t="s">
        <v>10</v>
      </c>
      <c r="E1" s="4" t="s">
        <v>11</v>
      </c>
      <c r="F1" s="4" t="s">
        <v>12</v>
      </c>
      <c r="G1" s="4" t="s">
        <v>13</v>
      </c>
      <c r="H1" s="1" t="s">
        <v>15</v>
      </c>
      <c r="I1" s="2" t="s">
        <v>14</v>
      </c>
      <c r="J1" s="2" t="s">
        <v>16</v>
      </c>
      <c r="K1" s="3" t="s">
        <v>17</v>
      </c>
    </row>
    <row r="2" spans="1:11" x14ac:dyDescent="0.25">
      <c r="A2" s="1">
        <v>93</v>
      </c>
      <c r="B2" s="2">
        <v>96</v>
      </c>
      <c r="C2" s="3">
        <v>97.8</v>
      </c>
      <c r="D2" s="4">
        <v>278.52399191898451</v>
      </c>
      <c r="E2" s="4">
        <v>93.772735664456007</v>
      </c>
      <c r="F2" s="4">
        <v>48.676259927573113</v>
      </c>
      <c r="G2" s="4">
        <v>18.184801941099682</v>
      </c>
      <c r="H2" s="1">
        <v>9</v>
      </c>
      <c r="I2" s="2">
        <v>12</v>
      </c>
      <c r="J2" s="2">
        <v>9</v>
      </c>
      <c r="K2" s="3">
        <v>20</v>
      </c>
    </row>
    <row r="3" spans="1:11" x14ac:dyDescent="0.25">
      <c r="A3" s="1">
        <v>88.8</v>
      </c>
      <c r="B3" s="2">
        <v>91.8</v>
      </c>
      <c r="C3" s="3">
        <v>96.8</v>
      </c>
      <c r="D3" s="4">
        <v>270.80608028897223</v>
      </c>
      <c r="E3" s="4">
        <v>94.297231666031493</v>
      </c>
      <c r="F3" s="4">
        <v>42.134106918351065</v>
      </c>
      <c r="G3" s="4">
        <v>24.405762732773617</v>
      </c>
      <c r="H3" s="1">
        <v>7</v>
      </c>
      <c r="I3" s="2">
        <v>10</v>
      </c>
      <c r="J3" s="2">
        <v>10</v>
      </c>
      <c r="K3" s="3">
        <v>15</v>
      </c>
    </row>
    <row r="4" spans="1:11" x14ac:dyDescent="0.25">
      <c r="A4" s="1">
        <v>95</v>
      </c>
      <c r="B4" s="2">
        <v>100.3</v>
      </c>
      <c r="C4" s="3">
        <v>99</v>
      </c>
      <c r="D4" s="4">
        <v>283.91476053448923</v>
      </c>
      <c r="E4" s="4">
        <v>91.504576555201808</v>
      </c>
      <c r="F4" s="4">
        <v>53.297782948336362</v>
      </c>
      <c r="G4" s="4">
        <v>14.068505417558654</v>
      </c>
      <c r="H4" s="1">
        <v>8</v>
      </c>
      <c r="I4" s="2">
        <v>12</v>
      </c>
      <c r="J4" s="2">
        <v>9</v>
      </c>
      <c r="K4" s="3">
        <v>26</v>
      </c>
    </row>
    <row r="5" spans="1:11" x14ac:dyDescent="0.25">
      <c r="A5" s="1">
        <v>101.3</v>
      </c>
      <c r="B5" s="2">
        <v>103.8</v>
      </c>
      <c r="C5" s="3">
        <v>106.8</v>
      </c>
      <c r="D5" s="4">
        <v>303.53279588171335</v>
      </c>
      <c r="E5" s="4">
        <v>103.55745285232452</v>
      </c>
      <c r="F5" s="4">
        <v>67.574455864987087</v>
      </c>
      <c r="G5" s="4">
        <v>26.87417447937024</v>
      </c>
      <c r="H5" s="1">
        <v>13</v>
      </c>
      <c r="I5" s="2">
        <v>14</v>
      </c>
      <c r="J5" s="2">
        <v>12</v>
      </c>
      <c r="K5" s="3">
        <v>29</v>
      </c>
    </row>
    <row r="6" spans="1:11" x14ac:dyDescent="0.25">
      <c r="A6" s="1">
        <v>102</v>
      </c>
      <c r="B6" s="2">
        <v>107.8</v>
      </c>
      <c r="C6" s="3">
        <v>103</v>
      </c>
      <c r="D6" s="4">
        <v>300.22032350530685</v>
      </c>
      <c r="E6" s="4">
        <v>93.337646290969204</v>
      </c>
      <c r="F6" s="4">
        <v>67.27396311846168</v>
      </c>
      <c r="G6" s="4">
        <v>20.540693935253344</v>
      </c>
      <c r="H6" s="1">
        <v>10</v>
      </c>
      <c r="I6" s="2">
        <v>15</v>
      </c>
      <c r="J6" s="2">
        <v>12</v>
      </c>
      <c r="K6" s="3">
        <v>32</v>
      </c>
    </row>
    <row r="7" spans="1:11" x14ac:dyDescent="0.25">
      <c r="A7" s="1">
        <v>95.8</v>
      </c>
      <c r="B7" s="2">
        <v>97.5</v>
      </c>
      <c r="C7" s="3">
        <v>99.3</v>
      </c>
      <c r="D7" s="4">
        <v>284.4521759875098</v>
      </c>
      <c r="E7" s="4">
        <v>96.360216021275193</v>
      </c>
      <c r="F7" s="4">
        <v>54.679799978223969</v>
      </c>
      <c r="G7" s="4">
        <v>23.560332388289599</v>
      </c>
      <c r="H7" s="1">
        <v>10</v>
      </c>
      <c r="I7" s="2">
        <v>14</v>
      </c>
      <c r="J7" s="2">
        <v>11</v>
      </c>
      <c r="K7" s="3">
        <v>21</v>
      </c>
    </row>
    <row r="8" spans="1:11" x14ac:dyDescent="0.25">
      <c r="A8" s="1">
        <v>95.5</v>
      </c>
      <c r="B8" s="2">
        <v>99.5</v>
      </c>
      <c r="C8" s="3">
        <v>99</v>
      </c>
      <c r="D8" s="4">
        <v>284.27304756579383</v>
      </c>
      <c r="E8" s="4">
        <v>93.002339342463941</v>
      </c>
      <c r="F8" s="4">
        <v>53.53068099726022</v>
      </c>
      <c r="G8" s="4">
        <v>15.751964997859218</v>
      </c>
      <c r="H8" s="1">
        <v>9</v>
      </c>
      <c r="I8" s="2">
        <v>12</v>
      </c>
      <c r="J8" s="2">
        <v>9</v>
      </c>
      <c r="K8" s="3">
        <v>25</v>
      </c>
    </row>
    <row r="9" spans="1:11" x14ac:dyDescent="0.25">
      <c r="A9" s="1">
        <v>110.8</v>
      </c>
      <c r="B9" s="2">
        <v>122</v>
      </c>
      <c r="C9" s="3">
        <v>115.3</v>
      </c>
      <c r="D9" s="4">
        <v>332.41668329353433</v>
      </c>
      <c r="E9" s="4">
        <v>99.796838436054287</v>
      </c>
      <c r="F9" s="4">
        <v>101.89073444743346</v>
      </c>
      <c r="G9" s="4">
        <v>25.302655944007231</v>
      </c>
      <c r="H9" s="1">
        <v>18</v>
      </c>
      <c r="I9" s="2">
        <v>20</v>
      </c>
      <c r="J9" s="2">
        <v>15</v>
      </c>
      <c r="K9" s="3">
        <v>51</v>
      </c>
    </row>
    <row r="10" spans="1:11" x14ac:dyDescent="0.25">
      <c r="A10" s="1">
        <v>102.8</v>
      </c>
      <c r="B10" s="2">
        <v>108.3</v>
      </c>
      <c r="C10" s="3">
        <v>103.8</v>
      </c>
      <c r="D10" s="4">
        <v>302.45959537840224</v>
      </c>
      <c r="E10" s="4">
        <v>94.518751161219086</v>
      </c>
      <c r="F10" s="4">
        <v>68.615717091696496</v>
      </c>
      <c r="G10" s="4">
        <v>22.076762342779002</v>
      </c>
      <c r="H10" s="1">
        <v>10</v>
      </c>
      <c r="I10" s="2">
        <v>17</v>
      </c>
      <c r="J10" s="2">
        <v>13</v>
      </c>
      <c r="K10" s="3">
        <v>31</v>
      </c>
    </row>
    <row r="11" spans="1:11" x14ac:dyDescent="0.25">
      <c r="A11" s="1">
        <v>106.8</v>
      </c>
      <c r="B11" s="2">
        <v>120.5</v>
      </c>
      <c r="C11" s="3">
        <v>102</v>
      </c>
      <c r="D11" s="4">
        <v>308.40379970083467</v>
      </c>
      <c r="E11" s="4">
        <v>79.112925431383871</v>
      </c>
      <c r="F11" s="4">
        <v>78.56365048152729</v>
      </c>
      <c r="G11" s="4">
        <v>14.457280946372954</v>
      </c>
      <c r="H11" s="1">
        <v>14</v>
      </c>
      <c r="I11" s="2">
        <v>18</v>
      </c>
      <c r="J11" s="2">
        <v>11</v>
      </c>
      <c r="K11" s="3">
        <v>39</v>
      </c>
    </row>
    <row r="12" spans="1:11" x14ac:dyDescent="0.25">
      <c r="A12" s="1">
        <v>103.3</v>
      </c>
      <c r="B12" s="2">
        <v>109.8</v>
      </c>
      <c r="C12" s="3">
        <v>104</v>
      </c>
      <c r="D12" s="4">
        <v>303.79457311948812</v>
      </c>
      <c r="E12" s="4">
        <v>93.240796976246372</v>
      </c>
      <c r="F12" s="4">
        <v>70.477930444676545</v>
      </c>
      <c r="G12" s="4">
        <v>20.368274712127864</v>
      </c>
      <c r="H12" s="1">
        <v>12</v>
      </c>
      <c r="I12" s="2">
        <v>17</v>
      </c>
      <c r="J12" s="2">
        <v>12</v>
      </c>
      <c r="K12" s="3">
        <v>32</v>
      </c>
    </row>
    <row r="13" spans="1:11" x14ac:dyDescent="0.25">
      <c r="A13" s="1">
        <v>99.5</v>
      </c>
      <c r="B13" s="2">
        <v>111.8</v>
      </c>
      <c r="C13" s="3">
        <v>100.3</v>
      </c>
      <c r="D13" s="4">
        <v>294.62028805385717</v>
      </c>
      <c r="E13" s="4">
        <v>81.945203002518284</v>
      </c>
      <c r="F13" s="4">
        <v>61.432741558543043</v>
      </c>
      <c r="G13" s="4">
        <v>2.7151374130238679</v>
      </c>
      <c r="H13" s="1">
        <v>10</v>
      </c>
      <c r="I13" s="2">
        <v>18</v>
      </c>
      <c r="J13" s="2">
        <v>8</v>
      </c>
      <c r="K13" s="3">
        <v>31</v>
      </c>
    </row>
    <row r="14" spans="1:11" x14ac:dyDescent="0.25">
      <c r="A14" s="1">
        <v>103.5</v>
      </c>
      <c r="B14" s="2">
        <v>112.5</v>
      </c>
      <c r="C14" s="3">
        <v>107</v>
      </c>
      <c r="D14" s="4">
        <v>309.0816694947174</v>
      </c>
      <c r="E14" s="4">
        <v>94.152954298795706</v>
      </c>
      <c r="F14" s="4">
        <v>75.718592537316567</v>
      </c>
      <c r="G14" s="4">
        <v>20.567004076133568</v>
      </c>
      <c r="H14" s="1">
        <v>16</v>
      </c>
      <c r="I14" s="2">
        <v>17</v>
      </c>
      <c r="J14" s="2">
        <v>11</v>
      </c>
      <c r="K14" s="3">
        <v>34</v>
      </c>
    </row>
    <row r="15" spans="1:11" x14ac:dyDescent="0.25">
      <c r="A15" s="1">
        <v>99.5</v>
      </c>
      <c r="B15" s="2">
        <v>105.5</v>
      </c>
      <c r="C15" s="3">
        <v>102.3</v>
      </c>
      <c r="D15" s="4">
        <v>295.53894968910527</v>
      </c>
      <c r="E15" s="4">
        <v>93.231871875506656</v>
      </c>
      <c r="F15" s="4">
        <v>63.300924632703271</v>
      </c>
      <c r="G15" s="4">
        <v>19.973579165420308</v>
      </c>
      <c r="H15" s="1">
        <v>8</v>
      </c>
      <c r="I15" s="2">
        <v>10</v>
      </c>
      <c r="J15" s="2">
        <v>11</v>
      </c>
      <c r="K15" s="3">
        <v>34</v>
      </c>
    </row>
    <row r="16" spans="1:11" x14ac:dyDescent="0.25">
      <c r="A16" s="1">
        <v>100</v>
      </c>
      <c r="B16" s="2">
        <v>107</v>
      </c>
      <c r="C16" s="3">
        <v>102.8</v>
      </c>
      <c r="D16" s="4">
        <v>297.29710524073852</v>
      </c>
      <c r="E16" s="4">
        <v>92.387654285216144</v>
      </c>
      <c r="F16" s="4">
        <v>64.77112978696988</v>
      </c>
      <c r="G16" s="4">
        <v>15.110926247758687</v>
      </c>
      <c r="H16" s="1">
        <v>13</v>
      </c>
      <c r="I16" s="2">
        <v>10</v>
      </c>
      <c r="J16" s="2">
        <v>8</v>
      </c>
      <c r="K16" s="3">
        <v>34</v>
      </c>
    </row>
    <row r="17" spans="1:11" x14ac:dyDescent="0.25">
      <c r="A17" s="1">
        <v>81.5</v>
      </c>
      <c r="B17" s="2">
        <v>93.5</v>
      </c>
      <c r="C17" s="3">
        <v>95</v>
      </c>
      <c r="D17" s="4">
        <v>260.02218352917282</v>
      </c>
      <c r="E17" s="4">
        <v>83.126366502254527</v>
      </c>
      <c r="F17" s="4">
        <v>35.125612798642706</v>
      </c>
      <c r="G17" s="4">
        <v>7.1237740208008082</v>
      </c>
      <c r="H17" s="1">
        <v>7</v>
      </c>
      <c r="I17" s="2">
        <v>9</v>
      </c>
      <c r="J17" s="2">
        <v>5</v>
      </c>
      <c r="K17" s="3">
        <v>16</v>
      </c>
    </row>
    <row r="18" spans="1:11" x14ac:dyDescent="0.25">
      <c r="A18" s="1">
        <v>101.3</v>
      </c>
      <c r="B18" s="2">
        <v>105.3</v>
      </c>
      <c r="C18" s="3">
        <v>102.8</v>
      </c>
      <c r="D18" s="4">
        <v>298.34340692403418</v>
      </c>
      <c r="E18" s="4">
        <v>95.775466929154717</v>
      </c>
      <c r="F18" s="4">
        <v>65.76690579390457</v>
      </c>
      <c r="G18" s="4">
        <v>21.971186911243471</v>
      </c>
      <c r="H18" s="1">
        <v>11</v>
      </c>
      <c r="I18" s="2">
        <v>12</v>
      </c>
      <c r="J18" s="2">
        <v>11</v>
      </c>
      <c r="K18" s="3">
        <v>32</v>
      </c>
    </row>
    <row r="19" spans="1:11" x14ac:dyDescent="0.25">
      <c r="A19" s="1">
        <v>103.3</v>
      </c>
      <c r="B19" s="2">
        <v>110.8</v>
      </c>
      <c r="C19" s="3">
        <v>103.5</v>
      </c>
      <c r="D19" s="4">
        <v>303.39126466832204</v>
      </c>
      <c r="E19" s="4">
        <v>91.185348433505027</v>
      </c>
      <c r="F19" s="4">
        <v>69.475961236209145</v>
      </c>
      <c r="G19" s="4">
        <v>17.945281138868769</v>
      </c>
      <c r="H19" s="1">
        <v>11</v>
      </c>
      <c r="I19" s="2">
        <v>14</v>
      </c>
      <c r="J19" s="2">
        <v>11</v>
      </c>
      <c r="K19" s="3">
        <v>35</v>
      </c>
    </row>
    <row r="20" spans="1:11" x14ac:dyDescent="0.25">
      <c r="A20" s="1">
        <v>95.3</v>
      </c>
      <c r="B20" s="2">
        <v>104.3</v>
      </c>
      <c r="C20" s="3">
        <v>103</v>
      </c>
      <c r="D20" s="4">
        <v>291.12500935143345</v>
      </c>
      <c r="E20" s="4">
        <v>92.216545925468921</v>
      </c>
      <c r="F20" s="4">
        <v>60.431317362714239</v>
      </c>
      <c r="G20" s="4">
        <v>20.428174182810395</v>
      </c>
      <c r="H20" s="1">
        <v>5</v>
      </c>
      <c r="I20" s="2">
        <v>14</v>
      </c>
      <c r="J20" s="2">
        <v>13</v>
      </c>
      <c r="K20" s="3">
        <v>30</v>
      </c>
    </row>
    <row r="21" spans="1:11" x14ac:dyDescent="0.25">
      <c r="A21" s="1">
        <v>99.5</v>
      </c>
      <c r="B21" s="2">
        <v>105.3</v>
      </c>
      <c r="C21" s="3">
        <v>106.3</v>
      </c>
      <c r="D21" s="4">
        <v>301.1209229164545</v>
      </c>
      <c r="E21" s="4">
        <v>99.281537314924307</v>
      </c>
      <c r="F21" s="4">
        <v>70.126185302615895</v>
      </c>
      <c r="G21" s="4">
        <v>25.169867988322686</v>
      </c>
      <c r="H21" s="1">
        <v>17</v>
      </c>
      <c r="I21" s="2">
        <v>17</v>
      </c>
      <c r="J21" s="2">
        <v>11</v>
      </c>
      <c r="K21" s="3">
        <v>27</v>
      </c>
    </row>
    <row r="22" spans="1:11" x14ac:dyDescent="0.25">
      <c r="A22" s="1">
        <v>88.5</v>
      </c>
      <c r="B22" s="2">
        <v>95.3</v>
      </c>
      <c r="C22" s="3">
        <v>95.8</v>
      </c>
      <c r="D22" s="4">
        <v>270.09251882559829</v>
      </c>
      <c r="E22" s="4">
        <v>87.928471605555245</v>
      </c>
      <c r="F22" s="4">
        <v>41.993150347387427</v>
      </c>
      <c r="G22" s="4">
        <v>14.58312182537664</v>
      </c>
      <c r="H22" s="1">
        <v>10</v>
      </c>
      <c r="I22" s="2">
        <v>12</v>
      </c>
      <c r="J22" s="2">
        <v>7</v>
      </c>
      <c r="K22" s="3">
        <v>15</v>
      </c>
    </row>
    <row r="23" spans="1:11" x14ac:dyDescent="0.25">
      <c r="A23" s="1">
        <v>99.3</v>
      </c>
      <c r="B23" s="2">
        <v>115</v>
      </c>
      <c r="C23" s="3">
        <v>104.3</v>
      </c>
      <c r="D23" s="4">
        <v>300.98906919990281</v>
      </c>
      <c r="E23" s="4">
        <v>83.291496334756744</v>
      </c>
      <c r="F23" s="4">
        <v>67.85485295586497</v>
      </c>
      <c r="G23" s="4">
        <v>11.207261678062949</v>
      </c>
      <c r="H23" s="1">
        <v>5</v>
      </c>
      <c r="I23" s="2">
        <v>11</v>
      </c>
      <c r="J23" s="2">
        <v>11</v>
      </c>
      <c r="K23" s="3">
        <v>42</v>
      </c>
    </row>
    <row r="24" spans="1:11" x14ac:dyDescent="0.25">
      <c r="A24" s="1">
        <v>87.5</v>
      </c>
      <c r="B24" s="2">
        <v>92.5</v>
      </c>
      <c r="C24" s="3">
        <v>95.8</v>
      </c>
      <c r="D24" s="4">
        <v>268.04719800410567</v>
      </c>
      <c r="E24" s="4">
        <v>90.796184591422943</v>
      </c>
      <c r="F24" s="4">
        <v>40.565648097725102</v>
      </c>
      <c r="G24" s="4">
        <v>16.748967654721717</v>
      </c>
      <c r="H24" s="1">
        <v>9</v>
      </c>
      <c r="I24" s="2">
        <v>9</v>
      </c>
      <c r="J24" s="2">
        <v>7</v>
      </c>
      <c r="K24" s="3">
        <v>16</v>
      </c>
    </row>
    <row r="25" spans="1:11" x14ac:dyDescent="0.25">
      <c r="A25" s="1">
        <v>105.3</v>
      </c>
      <c r="B25" s="2">
        <v>114</v>
      </c>
      <c r="C25" s="3">
        <v>105.3</v>
      </c>
      <c r="D25" s="4">
        <v>309.29620221520065</v>
      </c>
      <c r="E25" s="4">
        <v>91.250472153713318</v>
      </c>
      <c r="F25" s="4">
        <v>74.535948713871335</v>
      </c>
      <c r="G25" s="4">
        <v>20.501641375317821</v>
      </c>
      <c r="H25" s="1">
        <v>12</v>
      </c>
      <c r="I25" s="2">
        <v>15</v>
      </c>
      <c r="J25" s="2">
        <v>12</v>
      </c>
      <c r="K25" s="3">
        <v>37</v>
      </c>
    </row>
    <row r="26" spans="1:11" x14ac:dyDescent="0.25">
      <c r="A26" s="1">
        <v>107</v>
      </c>
      <c r="B26" s="2">
        <v>121</v>
      </c>
      <c r="C26" s="3">
        <v>109</v>
      </c>
      <c r="D26" s="4">
        <v>318.66889350392069</v>
      </c>
      <c r="E26" s="4">
        <v>88.739856629892657</v>
      </c>
      <c r="F26" s="4">
        <v>82.885651794175914</v>
      </c>
      <c r="G26" s="4">
        <v>19.183668151770654</v>
      </c>
      <c r="H26" s="1">
        <v>16</v>
      </c>
      <c r="I26" s="2">
        <v>19</v>
      </c>
      <c r="J26" s="2">
        <v>12</v>
      </c>
      <c r="K26" s="3">
        <v>39</v>
      </c>
    </row>
    <row r="27" spans="1:11" x14ac:dyDescent="0.25">
      <c r="A27" s="1">
        <v>93.3</v>
      </c>
      <c r="B27" s="2">
        <v>102</v>
      </c>
      <c r="C27" s="3">
        <v>97.8</v>
      </c>
      <c r="D27" s="4">
        <v>280.69584572812272</v>
      </c>
      <c r="E27" s="4">
        <v>86.0364420024179</v>
      </c>
      <c r="F27" s="4">
        <v>50.954828259625273</v>
      </c>
      <c r="G27" s="4">
        <v>6.8412773065462602</v>
      </c>
      <c r="H27" s="1">
        <v>10</v>
      </c>
      <c r="I27" s="2">
        <v>15</v>
      </c>
      <c r="J27" s="2">
        <v>7</v>
      </c>
      <c r="K27" s="3">
        <v>23</v>
      </c>
    </row>
    <row r="28" spans="1:11" x14ac:dyDescent="0.25">
      <c r="A28" s="1">
        <v>106.8</v>
      </c>
      <c r="B28" s="2">
        <v>118</v>
      </c>
      <c r="C28" s="3">
        <v>107.3</v>
      </c>
      <c r="D28" s="4">
        <v>315.1249712711396</v>
      </c>
      <c r="E28" s="4">
        <v>90.106990816447706</v>
      </c>
      <c r="F28" s="4">
        <v>79.283483067714897</v>
      </c>
      <c r="G28" s="4">
        <v>20.639189178111359</v>
      </c>
      <c r="H28" s="1">
        <v>14</v>
      </c>
      <c r="I28" s="2">
        <v>16</v>
      </c>
      <c r="J28" s="2">
        <v>12</v>
      </c>
      <c r="K28" s="3">
        <v>39</v>
      </c>
    </row>
    <row r="29" spans="1:11" x14ac:dyDescent="0.25">
      <c r="A29" s="1">
        <v>106.8</v>
      </c>
      <c r="B29" s="2">
        <v>120</v>
      </c>
      <c r="C29" s="3">
        <v>104.8</v>
      </c>
      <c r="D29" s="4">
        <v>312.20246531607052</v>
      </c>
      <c r="E29" s="4">
        <v>83.827410757553764</v>
      </c>
      <c r="F29" s="4">
        <v>82.660960768964088</v>
      </c>
      <c r="G29" s="4">
        <v>7.3702418997125783</v>
      </c>
      <c r="H29" s="1">
        <v>10</v>
      </c>
      <c r="I29" s="2">
        <v>16</v>
      </c>
      <c r="J29" s="2">
        <v>11</v>
      </c>
      <c r="K29" s="3">
        <v>49</v>
      </c>
    </row>
    <row r="30" spans="1:11" x14ac:dyDescent="0.25">
      <c r="A30" s="1">
        <v>92.3</v>
      </c>
      <c r="B30" s="2">
        <v>90.8</v>
      </c>
      <c r="C30" s="3">
        <v>99.8</v>
      </c>
      <c r="D30" s="4">
        <v>278.93501195241117</v>
      </c>
      <c r="E30" s="4">
        <v>102.98918771964281</v>
      </c>
      <c r="F30" s="4">
        <v>49.828363769126952</v>
      </c>
      <c r="G30" s="4">
        <v>35.476634023053855</v>
      </c>
      <c r="H30" s="1">
        <v>8</v>
      </c>
      <c r="I30" s="2">
        <v>10</v>
      </c>
      <c r="J30" s="2">
        <v>13</v>
      </c>
      <c r="K30" s="3">
        <v>17</v>
      </c>
    </row>
    <row r="31" spans="1:11" x14ac:dyDescent="0.25">
      <c r="A31" s="1">
        <v>106.3</v>
      </c>
      <c r="B31" s="2">
        <v>121</v>
      </c>
      <c r="C31" s="3">
        <v>104.5</v>
      </c>
      <c r="D31" s="4">
        <v>311.4813980541677</v>
      </c>
      <c r="E31" s="4">
        <v>81.629400531955199</v>
      </c>
      <c r="F31" s="4">
        <v>77.000958836661866</v>
      </c>
      <c r="G31" s="4">
        <v>7.3230848480853652</v>
      </c>
      <c r="H31" s="1">
        <v>9</v>
      </c>
      <c r="I31" s="2">
        <v>17</v>
      </c>
      <c r="J31" s="2">
        <v>11</v>
      </c>
      <c r="K31" s="3">
        <v>44</v>
      </c>
    </row>
    <row r="32" spans="1:11" x14ac:dyDescent="0.25">
      <c r="A32" s="1">
        <v>106</v>
      </c>
      <c r="B32" s="2">
        <v>119.5</v>
      </c>
      <c r="C32" s="3">
        <v>110.5</v>
      </c>
      <c r="D32" s="4">
        <v>319.1320460048351</v>
      </c>
      <c r="E32" s="4">
        <v>92.043932105419501</v>
      </c>
      <c r="F32" s="4">
        <v>84.551476801303679</v>
      </c>
      <c r="G32" s="4">
        <v>17.532180942728104</v>
      </c>
      <c r="H32" s="1">
        <v>18</v>
      </c>
      <c r="I32" s="2">
        <v>15</v>
      </c>
      <c r="J32" s="2">
        <v>10</v>
      </c>
      <c r="K32" s="3">
        <v>43</v>
      </c>
    </row>
    <row r="33" spans="1:11" x14ac:dyDescent="0.25">
      <c r="A33" s="1">
        <v>88.3</v>
      </c>
      <c r="B33" s="2">
        <v>92.8</v>
      </c>
      <c r="C33" s="3">
        <v>96.8</v>
      </c>
      <c r="D33" s="4">
        <v>270.50819083761678</v>
      </c>
      <c r="E33" s="4">
        <v>92.532958035115186</v>
      </c>
      <c r="F33" s="4">
        <v>41.86811005271791</v>
      </c>
      <c r="G33" s="4">
        <v>25.505441772097704</v>
      </c>
      <c r="H33" s="1">
        <v>13</v>
      </c>
      <c r="I33" s="2">
        <v>11</v>
      </c>
      <c r="J33" s="2">
        <v>8</v>
      </c>
      <c r="K33" s="3">
        <v>10</v>
      </c>
    </row>
    <row r="34" spans="1:11" x14ac:dyDescent="0.25">
      <c r="A34" s="1">
        <v>96</v>
      </c>
      <c r="B34" s="2">
        <v>103.3</v>
      </c>
      <c r="C34" s="3">
        <v>100.5</v>
      </c>
      <c r="D34" s="4">
        <v>288.13636798866798</v>
      </c>
      <c r="E34" s="4">
        <v>90.539035699091244</v>
      </c>
      <c r="F34" s="4">
        <v>57.291959873510834</v>
      </c>
      <c r="G34" s="4">
        <v>15.767149678228426</v>
      </c>
      <c r="H34" s="1">
        <v>7</v>
      </c>
      <c r="I34" s="2">
        <v>15</v>
      </c>
      <c r="J34" s="2">
        <v>11</v>
      </c>
      <c r="K34" s="3">
        <v>27</v>
      </c>
    </row>
    <row r="35" spans="1:11" x14ac:dyDescent="0.25">
      <c r="A35" s="1">
        <v>94.3</v>
      </c>
      <c r="B35" s="2">
        <v>94.5</v>
      </c>
      <c r="C35" s="3">
        <v>99</v>
      </c>
      <c r="D35" s="4">
        <v>281.32340242441893</v>
      </c>
      <c r="E35" s="4">
        <v>98.628983843469427</v>
      </c>
      <c r="F35" s="4">
        <v>51.941628749856811</v>
      </c>
      <c r="G35" s="4">
        <v>27.099670772016204</v>
      </c>
      <c r="H35" s="1">
        <v>10</v>
      </c>
      <c r="I35" s="2">
        <v>12</v>
      </c>
      <c r="J35" s="2">
        <v>11</v>
      </c>
      <c r="K35" s="3">
        <v>19</v>
      </c>
    </row>
    <row r="36" spans="1:11" x14ac:dyDescent="0.25">
      <c r="A36" s="1">
        <v>106.5</v>
      </c>
      <c r="B36" s="2">
        <v>121.5</v>
      </c>
      <c r="C36" s="3">
        <v>110.5</v>
      </c>
      <c r="D36" s="4">
        <v>320.33589915542916</v>
      </c>
      <c r="E36" s="4">
        <v>89.810543081523107</v>
      </c>
      <c r="F36" s="4">
        <v>84.376995387858557</v>
      </c>
      <c r="G36" s="4">
        <v>15.452544724945774</v>
      </c>
      <c r="H36" s="1">
        <v>18</v>
      </c>
      <c r="I36" s="2">
        <v>17</v>
      </c>
      <c r="J36" s="2">
        <v>10</v>
      </c>
      <c r="K36" s="3">
        <v>42</v>
      </c>
    </row>
    <row r="37" spans="1:11" x14ac:dyDescent="0.25">
      <c r="A37" s="1">
        <v>106.5</v>
      </c>
      <c r="B37" s="2">
        <v>115.5</v>
      </c>
      <c r="C37" s="3">
        <v>107</v>
      </c>
      <c r="D37" s="4">
        <v>313.58689730056574</v>
      </c>
      <c r="E37" s="4">
        <v>92.745608119855447</v>
      </c>
      <c r="F37" s="4">
        <v>81.665729774667994</v>
      </c>
      <c r="G37" s="4">
        <v>20.646011579273424</v>
      </c>
      <c r="H37" s="1">
        <v>8</v>
      </c>
      <c r="I37" s="2">
        <v>13</v>
      </c>
      <c r="J37" s="2">
        <v>14</v>
      </c>
      <c r="K37" s="3">
        <v>47</v>
      </c>
    </row>
    <row r="38" spans="1:11" x14ac:dyDescent="0.25">
      <c r="A38" s="1">
        <v>92</v>
      </c>
      <c r="B38" s="2">
        <v>99.5</v>
      </c>
      <c r="C38" s="3">
        <v>103.5</v>
      </c>
      <c r="D38" s="4">
        <v>286.42157326629331</v>
      </c>
      <c r="E38" s="4">
        <v>96.486352374180015</v>
      </c>
      <c r="F38" s="4">
        <v>53.663088077292869</v>
      </c>
      <c r="G38" s="4">
        <v>34.012872637251363</v>
      </c>
      <c r="H38" s="1">
        <v>18</v>
      </c>
      <c r="I38" s="2">
        <v>6</v>
      </c>
      <c r="J38" s="2">
        <v>8</v>
      </c>
      <c r="K38" s="3">
        <v>18</v>
      </c>
    </row>
    <row r="39" spans="1:11" x14ac:dyDescent="0.25">
      <c r="A39" s="1">
        <v>102</v>
      </c>
      <c r="B39" s="2">
        <v>99.8</v>
      </c>
      <c r="C39" s="3">
        <v>103.3</v>
      </c>
      <c r="D39" s="4">
        <v>298.22759811788455</v>
      </c>
      <c r="E39" s="4">
        <v>104.43181663181862</v>
      </c>
      <c r="F39" s="4">
        <v>68.839639623917208</v>
      </c>
      <c r="G39" s="4">
        <v>37.15835472506474</v>
      </c>
      <c r="H39" s="1">
        <v>13</v>
      </c>
      <c r="I39" s="2">
        <v>12</v>
      </c>
      <c r="J39" s="2">
        <v>14</v>
      </c>
      <c r="K39" s="3">
        <v>28</v>
      </c>
    </row>
    <row r="40" spans="1:11" x14ac:dyDescent="0.25">
      <c r="A40" s="1">
        <v>108.3</v>
      </c>
      <c r="B40" s="2">
        <v>122.3</v>
      </c>
      <c r="C40" s="3">
        <v>108.5</v>
      </c>
      <c r="D40" s="4">
        <v>319.91586253554271</v>
      </c>
      <c r="E40" s="4">
        <v>87.407112294548142</v>
      </c>
      <c r="F40" s="4">
        <v>83.623637959189494</v>
      </c>
      <c r="G40" s="4">
        <v>17.013641182822003</v>
      </c>
      <c r="H40" s="1">
        <v>15</v>
      </c>
      <c r="I40" s="2">
        <v>19</v>
      </c>
      <c r="J40" s="2">
        <v>12</v>
      </c>
      <c r="K40" s="3">
        <v>41</v>
      </c>
    </row>
    <row r="41" spans="1:11" x14ac:dyDescent="0.25">
      <c r="A41" s="1">
        <v>106.8</v>
      </c>
      <c r="B41" s="2">
        <v>119</v>
      </c>
      <c r="C41" s="3">
        <v>106.8</v>
      </c>
      <c r="D41" s="4">
        <v>314.72166281997352</v>
      </c>
      <c r="E41" s="4">
        <v>88.051542273706389</v>
      </c>
      <c r="F41" s="4">
        <v>78.934520240824696</v>
      </c>
      <c r="G41" s="4">
        <v>16.479916742546695</v>
      </c>
      <c r="H41" s="1">
        <v>14</v>
      </c>
      <c r="I41" s="2">
        <v>20</v>
      </c>
      <c r="J41" s="2">
        <v>12</v>
      </c>
      <c r="K41" s="3">
        <v>37</v>
      </c>
    </row>
    <row r="42" spans="1:11" x14ac:dyDescent="0.25">
      <c r="A42" s="1">
        <v>102.5</v>
      </c>
      <c r="B42" s="2">
        <v>109.3</v>
      </c>
      <c r="C42" s="3">
        <v>103.8</v>
      </c>
      <c r="D42" s="4">
        <v>302.40165686748747</v>
      </c>
      <c r="E42" s="4">
        <v>92.927165295360979</v>
      </c>
      <c r="F42" s="4">
        <v>68.382819042772653</v>
      </c>
      <c r="G42" s="4">
        <v>20.393302762478442</v>
      </c>
      <c r="H42" s="1">
        <v>9</v>
      </c>
      <c r="I42" s="2">
        <v>17</v>
      </c>
      <c r="J42" s="2">
        <v>13</v>
      </c>
      <c r="K42" s="3">
        <v>32</v>
      </c>
    </row>
    <row r="43" spans="1:11" x14ac:dyDescent="0.25">
      <c r="A43" s="1">
        <v>92.5</v>
      </c>
      <c r="B43" s="2">
        <v>102.5</v>
      </c>
      <c r="C43" s="3">
        <v>99.3</v>
      </c>
      <c r="D43" s="4">
        <v>282.00292496897015</v>
      </c>
      <c r="E43" s="4">
        <v>86.848096806461086</v>
      </c>
      <c r="F43" s="4">
        <v>53.049939661529166</v>
      </c>
      <c r="G43" s="4">
        <v>6.8162492561956753</v>
      </c>
      <c r="H43" s="1">
        <v>13</v>
      </c>
      <c r="I43" s="2">
        <v>15</v>
      </c>
      <c r="J43" s="2">
        <v>6</v>
      </c>
      <c r="K43" s="3">
        <v>23</v>
      </c>
    </row>
    <row r="44" spans="1:11" x14ac:dyDescent="0.25">
      <c r="A44" s="1">
        <v>102.8</v>
      </c>
      <c r="B44" s="2">
        <v>113.8</v>
      </c>
      <c r="C44" s="3">
        <v>106.8</v>
      </c>
      <c r="D44" s="4">
        <v>308.35230693248025</v>
      </c>
      <c r="E44" s="4">
        <v>91.527068907551808</v>
      </c>
      <c r="F44" s="4">
        <v>74.658975186361545</v>
      </c>
      <c r="G44" s="4">
        <v>15.272021010128595</v>
      </c>
      <c r="H44" s="1">
        <v>17</v>
      </c>
      <c r="I44" s="2">
        <v>20</v>
      </c>
      <c r="J44" s="2">
        <v>10</v>
      </c>
      <c r="K44" s="3">
        <v>32</v>
      </c>
    </row>
    <row r="45" spans="1:11" x14ac:dyDescent="0.25">
      <c r="A45" s="1">
        <v>83.3</v>
      </c>
      <c r="B45" s="2">
        <v>87.3</v>
      </c>
      <c r="C45" s="3">
        <v>96.3</v>
      </c>
      <c r="D45" s="4">
        <v>262.14318752708414</v>
      </c>
      <c r="E45" s="4">
        <v>94.821917784680636</v>
      </c>
      <c r="F45" s="4">
        <v>31.4041709532727</v>
      </c>
      <c r="G45" s="4">
        <v>20.024213973626889</v>
      </c>
      <c r="H45" s="1">
        <v>1</v>
      </c>
      <c r="I45" s="2">
        <v>5</v>
      </c>
      <c r="J45" s="2">
        <v>9</v>
      </c>
      <c r="K45" s="3">
        <v>15</v>
      </c>
    </row>
    <row r="46" spans="1:11" x14ac:dyDescent="0.25">
      <c r="A46" s="1">
        <v>94.8</v>
      </c>
      <c r="B46" s="2">
        <v>101.8</v>
      </c>
      <c r="C46" s="3">
        <v>99.8</v>
      </c>
      <c r="D46" s="4">
        <v>285.25626560512751</v>
      </c>
      <c r="E46" s="4">
        <v>90.489688381890019</v>
      </c>
      <c r="F46" s="4">
        <v>54.777508631944727</v>
      </c>
      <c r="G46" s="4">
        <v>15.943750040957495</v>
      </c>
      <c r="H46" s="1">
        <v>7</v>
      </c>
      <c r="I46" s="2">
        <v>16</v>
      </c>
      <c r="J46" s="2">
        <v>11</v>
      </c>
      <c r="K46" s="3">
        <v>24</v>
      </c>
    </row>
    <row r="47" spans="1:11" x14ac:dyDescent="0.25">
      <c r="A47" s="1">
        <v>103.5</v>
      </c>
      <c r="B47" s="2">
        <v>112</v>
      </c>
      <c r="C47" s="3">
        <v>110.8</v>
      </c>
      <c r="D47" s="4">
        <v>314.29092781177781</v>
      </c>
      <c r="E47" s="4">
        <v>100.31322827390643</v>
      </c>
      <c r="F47" s="4">
        <v>80.962239490546693</v>
      </c>
      <c r="G47" s="4">
        <v>30.249198131663054</v>
      </c>
      <c r="H47" s="1">
        <v>18</v>
      </c>
      <c r="I47" s="2">
        <v>13</v>
      </c>
      <c r="J47" s="2">
        <v>12</v>
      </c>
      <c r="K47" s="3">
        <v>37</v>
      </c>
    </row>
    <row r="48" spans="1:11" x14ac:dyDescent="0.25">
      <c r="A48" s="1">
        <v>89.5</v>
      </c>
      <c r="B48" s="2">
        <v>96</v>
      </c>
      <c r="C48" s="3">
        <v>97.3</v>
      </c>
      <c r="D48" s="4">
        <v>273.61955411036087</v>
      </c>
      <c r="E48" s="4">
        <v>90.027805451467742</v>
      </c>
      <c r="F48" s="4">
        <v>44.670465092324349</v>
      </c>
      <c r="G48" s="4">
        <v>22.092525730653634</v>
      </c>
      <c r="H48" s="1">
        <v>7</v>
      </c>
      <c r="I48" s="2">
        <v>15</v>
      </c>
      <c r="J48" s="2">
        <v>11</v>
      </c>
      <c r="K48" s="3">
        <v>14</v>
      </c>
    </row>
    <row r="49" spans="1:11" x14ac:dyDescent="0.25">
      <c r="A49" s="1">
        <v>84.3</v>
      </c>
      <c r="B49" s="2">
        <v>89.8</v>
      </c>
      <c r="C49" s="3">
        <v>94.3</v>
      </c>
      <c r="D49" s="4">
        <v>261.27672657500364</v>
      </c>
      <c r="E49" s="4">
        <v>89.462393766412504</v>
      </c>
      <c r="F49" s="4">
        <v>33.683710323735646</v>
      </c>
      <c r="G49" s="4">
        <v>23.856853612129093</v>
      </c>
      <c r="H49" s="1">
        <v>8</v>
      </c>
      <c r="I49" s="2">
        <v>8</v>
      </c>
      <c r="J49" s="2">
        <v>8</v>
      </c>
      <c r="K49" s="3">
        <v>9</v>
      </c>
    </row>
    <row r="50" spans="1:11" x14ac:dyDescent="0.25">
      <c r="A50" s="1">
        <v>104.3</v>
      </c>
      <c r="B50" s="2">
        <v>109.5</v>
      </c>
      <c r="C50" s="3">
        <v>106.5</v>
      </c>
      <c r="D50" s="4">
        <v>308.43021320632903</v>
      </c>
      <c r="E50" s="4">
        <v>98.118473689370575</v>
      </c>
      <c r="F50" s="4">
        <v>74.778024824917992</v>
      </c>
      <c r="G50" s="4">
        <v>27.231298556916485</v>
      </c>
      <c r="H50" s="1">
        <v>14</v>
      </c>
      <c r="I50" s="2">
        <v>12</v>
      </c>
      <c r="J50" s="2">
        <v>12</v>
      </c>
      <c r="K50" s="3">
        <v>36</v>
      </c>
    </row>
    <row r="51" spans="1:11" ht="15.75" thickBot="1" x14ac:dyDescent="0.3">
      <c r="A51" s="5">
        <v>106</v>
      </c>
      <c r="B51" s="6">
        <v>118.5</v>
      </c>
      <c r="C51" s="7">
        <v>105</v>
      </c>
      <c r="D51" s="4">
        <v>311.07179824505351</v>
      </c>
      <c r="E51" s="4">
        <v>85.424648754515644</v>
      </c>
      <c r="F51" s="4">
        <v>75.359683155312425</v>
      </c>
      <c r="G51" s="4">
        <v>14.629700169498442</v>
      </c>
      <c r="H51" s="5">
        <v>12</v>
      </c>
      <c r="I51" s="6">
        <v>16</v>
      </c>
      <c r="J51" s="6">
        <v>11</v>
      </c>
      <c r="K51" s="7">
        <v>39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L11" sqref="L11"/>
    </sheetView>
  </sheetViews>
  <sheetFormatPr defaultRowHeight="15" x14ac:dyDescent="0.25"/>
  <cols>
    <col min="1" max="1" width="13.28515625" customWidth="1"/>
    <col min="2" max="2" width="11" customWidth="1"/>
    <col min="3" max="3" width="12.28515625" customWidth="1"/>
    <col min="4" max="4" width="13.7109375" customWidth="1"/>
    <col min="5" max="5" width="7.42578125" customWidth="1"/>
    <col min="7" max="7" width="11.28515625" bestFit="1" customWidth="1"/>
  </cols>
  <sheetData>
    <row r="1" spans="1:9" x14ac:dyDescent="0.25">
      <c r="A1" t="s">
        <v>18</v>
      </c>
    </row>
    <row r="2" spans="1:9" x14ac:dyDescent="0.25">
      <c r="B2" t="s">
        <v>19</v>
      </c>
      <c r="C2" s="4" t="s">
        <v>20</v>
      </c>
      <c r="D2" s="4" t="s">
        <v>21</v>
      </c>
      <c r="E2" s="4" t="s">
        <v>22</v>
      </c>
      <c r="F2" s="4" t="s">
        <v>23</v>
      </c>
      <c r="G2" s="4" t="s">
        <v>24</v>
      </c>
      <c r="H2" s="4" t="s">
        <v>25</v>
      </c>
    </row>
    <row r="3" spans="1:9" x14ac:dyDescent="0.25">
      <c r="A3">
        <v>1</v>
      </c>
      <c r="B3" s="4">
        <v>0.99431400000000003</v>
      </c>
      <c r="C3" s="4">
        <v>87.18</v>
      </c>
      <c r="D3" s="4">
        <v>2E-3</v>
      </c>
      <c r="E3" s="4">
        <v>83.763999999999996</v>
      </c>
      <c r="F3" s="4">
        <v>12</v>
      </c>
      <c r="G3" s="4">
        <v>114.059</v>
      </c>
      <c r="H3" s="4">
        <v>0</v>
      </c>
    </row>
    <row r="4" spans="1:9" x14ac:dyDescent="0.25">
      <c r="A4">
        <v>2</v>
      </c>
      <c r="B4" s="4">
        <v>0.86360700000000001</v>
      </c>
      <c r="C4" s="4">
        <v>2.9340000000000002</v>
      </c>
      <c r="D4" s="4">
        <v>0.21</v>
      </c>
      <c r="E4" s="4">
        <v>17.370999999999999</v>
      </c>
      <c r="F4" s="4">
        <v>6</v>
      </c>
      <c r="G4" s="4">
        <v>88</v>
      </c>
      <c r="H4" s="4">
        <v>0</v>
      </c>
    </row>
    <row r="5" spans="1:9" x14ac:dyDescent="0.25">
      <c r="A5">
        <v>3</v>
      </c>
      <c r="B5" s="4">
        <v>0.41891800000000001</v>
      </c>
      <c r="C5" s="4">
        <v>0.21299999999999999</v>
      </c>
      <c r="D5" s="4">
        <v>0.82499999999999996</v>
      </c>
      <c r="E5" s="4" t="s">
        <v>27</v>
      </c>
      <c r="F5" s="4" t="s">
        <v>27</v>
      </c>
      <c r="G5" s="4" t="s">
        <v>27</v>
      </c>
      <c r="H5" s="4" t="s">
        <v>27</v>
      </c>
    </row>
    <row r="6" spans="1:9" x14ac:dyDescent="0.25">
      <c r="A6" t="s">
        <v>26</v>
      </c>
    </row>
    <row r="8" spans="1:9" x14ac:dyDescent="0.25">
      <c r="A8" s="21" t="s">
        <v>28</v>
      </c>
      <c r="F8" s="21" t="s">
        <v>31</v>
      </c>
    </row>
    <row r="9" spans="1:9" x14ac:dyDescent="0.25">
      <c r="A9" t="s">
        <v>29</v>
      </c>
      <c r="B9" s="4">
        <v>1</v>
      </c>
      <c r="C9" s="4">
        <v>2</v>
      </c>
      <c r="D9" s="4">
        <v>3</v>
      </c>
      <c r="F9" t="s">
        <v>29</v>
      </c>
      <c r="G9" s="4">
        <v>1</v>
      </c>
      <c r="H9" s="4">
        <v>2</v>
      </c>
      <c r="I9" s="4">
        <v>3</v>
      </c>
    </row>
    <row r="10" spans="1:9" x14ac:dyDescent="0.25">
      <c r="A10" t="s">
        <v>7</v>
      </c>
      <c r="B10">
        <v>-0.49320618999999999</v>
      </c>
      <c r="C10">
        <v>1.1254057099999999</v>
      </c>
      <c r="D10">
        <v>-2.8264677699999998</v>
      </c>
      <c r="F10" t="s">
        <v>7</v>
      </c>
      <c r="G10">
        <v>-6.7218609999999998E-2</v>
      </c>
      <c r="H10">
        <v>0.1533805</v>
      </c>
      <c r="I10">
        <v>-0.38521666999999998</v>
      </c>
    </row>
    <row r="11" spans="1:9" x14ac:dyDescent="0.25">
      <c r="A11" t="s">
        <v>8</v>
      </c>
      <c r="B11">
        <v>-0.1712979</v>
      </c>
      <c r="C11">
        <v>-2.39657608</v>
      </c>
      <c r="D11">
        <v>1.17531381</v>
      </c>
      <c r="F11" t="s">
        <v>8</v>
      </c>
      <c r="G11">
        <v>-1.6919460000000001E-2</v>
      </c>
      <c r="H11">
        <v>-0.23671489000000001</v>
      </c>
      <c r="I11">
        <v>0.11608823</v>
      </c>
    </row>
    <row r="12" spans="1:9" x14ac:dyDescent="0.25">
      <c r="A12" t="s">
        <v>9</v>
      </c>
      <c r="B12">
        <v>-0.37241197999999998</v>
      </c>
      <c r="C12">
        <v>1.21024379</v>
      </c>
      <c r="D12">
        <v>1.74865465</v>
      </c>
      <c r="F12" t="s">
        <v>9</v>
      </c>
      <c r="G12">
        <v>-7.903114E-2</v>
      </c>
      <c r="H12">
        <v>0.25683102000000002</v>
      </c>
      <c r="I12">
        <v>0.37108949000000002</v>
      </c>
    </row>
    <row r="14" spans="1:9" x14ac:dyDescent="0.25">
      <c r="A14" s="21" t="s">
        <v>30</v>
      </c>
      <c r="F14" s="21" t="s">
        <v>32</v>
      </c>
    </row>
    <row r="15" spans="1:9" x14ac:dyDescent="0.25">
      <c r="A15" t="s">
        <v>29</v>
      </c>
      <c r="B15" s="4">
        <v>1</v>
      </c>
      <c r="C15" s="4">
        <v>2</v>
      </c>
      <c r="D15" s="4">
        <v>3</v>
      </c>
      <c r="F15" t="s">
        <v>29</v>
      </c>
      <c r="G15" s="4">
        <v>1</v>
      </c>
      <c r="H15" s="4">
        <v>2</v>
      </c>
      <c r="I15" s="4">
        <v>3</v>
      </c>
    </row>
    <row r="16" spans="1:9" x14ac:dyDescent="0.25">
      <c r="A16" t="s">
        <v>15</v>
      </c>
      <c r="B16">
        <v>-0.30070761000000001</v>
      </c>
      <c r="C16">
        <v>0.64927420999999996</v>
      </c>
      <c r="D16">
        <v>0.82264554999999995</v>
      </c>
      <c r="F16" t="s">
        <v>15</v>
      </c>
      <c r="G16">
        <v>-7.6125650000000003E-2</v>
      </c>
      <c r="H16">
        <v>0.16436703999999999</v>
      </c>
      <c r="I16">
        <v>0.20825687000000001</v>
      </c>
    </row>
    <row r="17" spans="1:9" x14ac:dyDescent="0.25">
      <c r="A17" t="s">
        <v>14</v>
      </c>
      <c r="B17">
        <v>-8.9789389999999997E-2</v>
      </c>
      <c r="C17">
        <v>-0.62828861999999996</v>
      </c>
      <c r="D17">
        <v>-0.62635052999999996</v>
      </c>
      <c r="F17" t="s">
        <v>14</v>
      </c>
      <c r="G17">
        <v>-2.5181749999999999E-2</v>
      </c>
      <c r="H17">
        <v>-0.17620579</v>
      </c>
      <c r="I17">
        <v>-0.17566224999999999</v>
      </c>
    </row>
    <row r="18" spans="1:9" x14ac:dyDescent="0.25">
      <c r="A18" t="s">
        <v>16</v>
      </c>
      <c r="B18">
        <v>-0.20515663000000001</v>
      </c>
      <c r="C18">
        <v>1.06239876</v>
      </c>
      <c r="D18">
        <v>-0.60867298000000003</v>
      </c>
      <c r="F18" t="s">
        <v>16</v>
      </c>
      <c r="G18">
        <v>-9.5884759999999999E-2</v>
      </c>
      <c r="H18">
        <v>0.49653698000000002</v>
      </c>
      <c r="I18">
        <v>-0.28447759</v>
      </c>
    </row>
    <row r="19" spans="1:9" x14ac:dyDescent="0.25">
      <c r="A19" t="s">
        <v>17</v>
      </c>
      <c r="B19">
        <v>-0.64698878999999998</v>
      </c>
      <c r="C19">
        <v>-0.70412193000000001</v>
      </c>
      <c r="D19">
        <v>0.33838632000000002</v>
      </c>
      <c r="F19" t="s">
        <v>17</v>
      </c>
      <c r="G19">
        <v>-6.1397489999999999E-2</v>
      </c>
      <c r="H19">
        <v>-6.681927E-2</v>
      </c>
      <c r="I19">
        <v>3.211195E-2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90" zoomScaleNormal="90" workbookViewId="0">
      <selection activeCell="O6" sqref="O6:X9"/>
    </sheetView>
  </sheetViews>
  <sheetFormatPr defaultRowHeight="15" x14ac:dyDescent="0.25"/>
  <cols>
    <col min="1" max="1" width="15.140625" customWidth="1"/>
    <col min="2" max="3" width="10.85546875" customWidth="1"/>
    <col min="4" max="4" width="11.140625" customWidth="1"/>
    <col min="5" max="12" width="10.85546875" customWidth="1"/>
  </cols>
  <sheetData>
    <row r="1" spans="1:12" x14ac:dyDescent="0.25">
      <c r="A1" s="11"/>
      <c r="B1" s="41" t="s">
        <v>7</v>
      </c>
      <c r="C1" s="41" t="s">
        <v>8</v>
      </c>
      <c r="D1" s="41" t="s">
        <v>9</v>
      </c>
      <c r="E1" s="41" t="s">
        <v>10</v>
      </c>
      <c r="F1" s="41" t="s">
        <v>11</v>
      </c>
      <c r="G1" s="41" t="s">
        <v>12</v>
      </c>
      <c r="H1" s="41" t="s">
        <v>13</v>
      </c>
      <c r="I1" s="41" t="s">
        <v>15</v>
      </c>
      <c r="J1" s="41" t="s">
        <v>14</v>
      </c>
      <c r="K1" s="41" t="s">
        <v>16</v>
      </c>
      <c r="L1" s="41" t="s">
        <v>17</v>
      </c>
    </row>
    <row r="2" spans="1:12" x14ac:dyDescent="0.25">
      <c r="A2" s="9" t="s">
        <v>7</v>
      </c>
      <c r="B2" s="9">
        <v>1</v>
      </c>
      <c r="C2" s="9"/>
      <c r="D2" s="9"/>
      <c r="E2" s="31">
        <v>0.98105403914120626</v>
      </c>
      <c r="F2" s="31">
        <v>-2.4146517514444094E-2</v>
      </c>
      <c r="G2" s="34">
        <v>0.97547543198854592</v>
      </c>
      <c r="H2" s="34">
        <v>-2.085390875150615E-2</v>
      </c>
      <c r="I2" s="9"/>
      <c r="J2" s="9"/>
      <c r="K2" s="9"/>
      <c r="L2" s="9"/>
    </row>
    <row r="3" spans="1:12" x14ac:dyDescent="0.25">
      <c r="A3" s="9" t="s">
        <v>8</v>
      </c>
      <c r="B3" s="9">
        <v>0.92607578034249716</v>
      </c>
      <c r="C3" s="9">
        <v>1</v>
      </c>
      <c r="D3" s="9"/>
      <c r="E3" s="31">
        <v>0.94180993678585212</v>
      </c>
      <c r="F3" s="31">
        <v>-0.33470656112693548</v>
      </c>
      <c r="G3" s="34">
        <v>0.9364544559618474</v>
      </c>
      <c r="H3" s="34">
        <v>-0.28905539567134336</v>
      </c>
      <c r="I3" s="9"/>
      <c r="J3" s="9"/>
      <c r="K3" s="9"/>
      <c r="L3" s="9"/>
    </row>
    <row r="4" spans="1:12" ht="15.75" thickBot="1" x14ac:dyDescent="0.3">
      <c r="A4" s="9" t="s">
        <v>9</v>
      </c>
      <c r="B4" s="9">
        <v>0.88400227232361261</v>
      </c>
      <c r="C4" s="9">
        <v>0.84252322998116513</v>
      </c>
      <c r="D4" s="9">
        <v>1</v>
      </c>
      <c r="E4" s="31">
        <v>0.95272986180175034</v>
      </c>
      <c r="F4" s="31">
        <v>0.18593352138865624</v>
      </c>
      <c r="G4" s="34">
        <v>0.94731227808615992</v>
      </c>
      <c r="H4" s="34">
        <v>0.16057340799581396</v>
      </c>
      <c r="I4" s="9"/>
      <c r="J4" s="9"/>
      <c r="K4" s="9"/>
      <c r="L4" s="9"/>
    </row>
    <row r="5" spans="1:12" x14ac:dyDescent="0.25">
      <c r="A5" s="9" t="s">
        <v>10</v>
      </c>
      <c r="B5" s="9">
        <v>0.98105403914120626</v>
      </c>
      <c r="C5" s="9">
        <v>0.94180993678585212</v>
      </c>
      <c r="D5" s="9">
        <v>0.95272986180175034</v>
      </c>
      <c r="E5" s="13">
        <v>1</v>
      </c>
      <c r="F5" s="8"/>
      <c r="G5" s="8"/>
      <c r="H5" s="14"/>
      <c r="I5" s="9"/>
      <c r="J5" s="9"/>
      <c r="K5" s="9"/>
      <c r="L5" s="9"/>
    </row>
    <row r="6" spans="1:12" x14ac:dyDescent="0.25">
      <c r="A6" s="9" t="s">
        <v>11</v>
      </c>
      <c r="B6" s="9">
        <v>-2.4146517514444094E-2</v>
      </c>
      <c r="C6" s="9">
        <v>-0.33470656112693548</v>
      </c>
      <c r="D6" s="9">
        <v>0.18593352138865624</v>
      </c>
      <c r="E6" s="15">
        <v>1.7170453130936987E-7</v>
      </c>
      <c r="F6" s="9">
        <v>1</v>
      </c>
      <c r="G6" s="9"/>
      <c r="H6" s="16"/>
      <c r="I6" s="9"/>
      <c r="J6" s="9"/>
      <c r="K6" s="9"/>
      <c r="L6" s="9"/>
    </row>
    <row r="7" spans="1:12" x14ac:dyDescent="0.25">
      <c r="A7" s="9" t="s">
        <v>12</v>
      </c>
      <c r="B7" s="9">
        <v>0.97547543198854592</v>
      </c>
      <c r="C7" s="9">
        <v>0.9364544559618474</v>
      </c>
      <c r="D7" s="9">
        <v>0.94731227808615992</v>
      </c>
      <c r="E7" s="17">
        <v>0.99431364074328998</v>
      </c>
      <c r="F7" s="12">
        <v>1.9485953936434085E-7</v>
      </c>
      <c r="G7" s="9">
        <v>1</v>
      </c>
      <c r="H7" s="16"/>
      <c r="I7" s="9"/>
      <c r="J7" s="9"/>
      <c r="K7" s="9"/>
      <c r="L7" s="9"/>
    </row>
    <row r="8" spans="1:12" ht="15.75" thickBot="1" x14ac:dyDescent="0.3">
      <c r="A8" s="9" t="s">
        <v>13</v>
      </c>
      <c r="B8" s="9">
        <v>-2.085390875150615E-2</v>
      </c>
      <c r="C8" s="9">
        <v>-0.28905539567134336</v>
      </c>
      <c r="D8" s="9">
        <v>0.16057340799581396</v>
      </c>
      <c r="E8" s="18">
        <v>-3.6051249008962897E-7</v>
      </c>
      <c r="F8" s="10">
        <v>0.8636071096793666</v>
      </c>
      <c r="G8" s="19">
        <v>-3.224894583603938E-7</v>
      </c>
      <c r="H8" s="20">
        <v>1</v>
      </c>
      <c r="I8" s="9"/>
      <c r="J8" s="9"/>
      <c r="K8" s="9"/>
      <c r="L8" s="9"/>
    </row>
    <row r="9" spans="1:12" x14ac:dyDescent="0.25">
      <c r="A9" s="9" t="s">
        <v>15</v>
      </c>
      <c r="B9" s="9">
        <v>0.5720362959217884</v>
      </c>
      <c r="C9" s="9">
        <v>0.54150803300867756</v>
      </c>
      <c r="D9" s="9">
        <v>0.70036303056020521</v>
      </c>
      <c r="E9" s="39">
        <v>0.63571464482277729</v>
      </c>
      <c r="F9" s="39">
        <v>0.19361722134113268</v>
      </c>
      <c r="G9" s="32">
        <v>0.63935021982847628</v>
      </c>
      <c r="H9" s="32">
        <v>0.22419545554891743</v>
      </c>
      <c r="I9" s="9">
        <v>1</v>
      </c>
      <c r="J9" s="9"/>
      <c r="K9" s="9"/>
      <c r="L9" s="9"/>
    </row>
    <row r="10" spans="1:12" x14ac:dyDescent="0.25">
      <c r="A10" s="9" t="s">
        <v>14</v>
      </c>
      <c r="B10" s="9">
        <v>0.7254804386826974</v>
      </c>
      <c r="C10" s="9">
        <v>0.74833499054127683</v>
      </c>
      <c r="D10" s="9">
        <v>0.59675370325940191</v>
      </c>
      <c r="E10" s="39">
        <v>0.70823785719874643</v>
      </c>
      <c r="F10" s="39">
        <v>-0.25476405791050455</v>
      </c>
      <c r="G10" s="32">
        <v>0.71228820518501812</v>
      </c>
      <c r="H10" s="32">
        <v>-0.29500058670000806</v>
      </c>
      <c r="I10" s="9">
        <v>0.46253177613017743</v>
      </c>
      <c r="J10" s="9">
        <v>1</v>
      </c>
      <c r="K10" s="9"/>
      <c r="L10" s="9"/>
    </row>
    <row r="11" spans="1:12" x14ac:dyDescent="0.25">
      <c r="A11" s="9" t="s">
        <v>16</v>
      </c>
      <c r="B11" s="9">
        <v>0.67440731433701873</v>
      </c>
      <c r="C11" s="9">
        <v>0.46538802278526847</v>
      </c>
      <c r="D11" s="9">
        <v>0.64108861123939709</v>
      </c>
      <c r="E11" s="39">
        <v>0.65109092416335523</v>
      </c>
      <c r="F11" s="39">
        <v>0.41951819434774323</v>
      </c>
      <c r="G11" s="32">
        <v>0.6548144743521237</v>
      </c>
      <c r="H11" s="32">
        <v>0.48577401885659804</v>
      </c>
      <c r="I11" s="9">
        <v>0.14690742297757586</v>
      </c>
      <c r="J11" s="9">
        <v>0.43485316991222878</v>
      </c>
      <c r="K11" s="9">
        <v>1</v>
      </c>
      <c r="L11" s="9"/>
    </row>
    <row r="12" spans="1:12" ht="15.75" thickBot="1" x14ac:dyDescent="0.3">
      <c r="A12" s="10" t="s">
        <v>17</v>
      </c>
      <c r="B12" s="10">
        <v>0.92731156750797594</v>
      </c>
      <c r="C12" s="10">
        <v>0.94429597802826504</v>
      </c>
      <c r="D12" s="10">
        <v>0.8525681613027547</v>
      </c>
      <c r="E12" s="40">
        <v>0.93661830671292889</v>
      </c>
      <c r="F12" s="40">
        <v>-0.18765993541128176</v>
      </c>
      <c r="G12" s="33">
        <v>0.94197469767356856</v>
      </c>
      <c r="H12" s="33">
        <v>-0.21729822960352646</v>
      </c>
      <c r="I12" s="10">
        <v>0.41263945283479553</v>
      </c>
      <c r="J12" s="10">
        <v>0.60928255776287343</v>
      </c>
      <c r="K12" s="10">
        <v>0.56637214562403027</v>
      </c>
      <c r="L12" s="10">
        <v>1</v>
      </c>
    </row>
    <row r="13" spans="1:12" x14ac:dyDescent="0.25">
      <c r="A13" s="36" t="s">
        <v>33</v>
      </c>
      <c r="B13" s="23"/>
      <c r="C13" s="23"/>
      <c r="D13" s="24"/>
      <c r="G13" s="22"/>
      <c r="H13" s="37" t="s">
        <v>34</v>
      </c>
      <c r="I13" s="23"/>
      <c r="J13" s="23"/>
      <c r="K13" s="24"/>
    </row>
    <row r="14" spans="1:12" x14ac:dyDescent="0.25">
      <c r="A14" s="25" t="s">
        <v>29</v>
      </c>
      <c r="B14" s="2">
        <v>1</v>
      </c>
      <c r="C14" s="2">
        <v>2</v>
      </c>
      <c r="D14" s="3">
        <v>3</v>
      </c>
      <c r="G14" s="25"/>
      <c r="H14" s="26" t="s">
        <v>29</v>
      </c>
      <c r="I14" s="2">
        <v>1</v>
      </c>
      <c r="J14" s="2">
        <v>2</v>
      </c>
      <c r="K14" s="3">
        <v>3</v>
      </c>
    </row>
    <row r="15" spans="1:12" x14ac:dyDescent="0.25">
      <c r="A15" s="25" t="s">
        <v>7</v>
      </c>
      <c r="B15" s="42">
        <v>-0.98099999999999998</v>
      </c>
      <c r="C15" s="42">
        <v>-2.4E-2</v>
      </c>
      <c r="D15" s="3">
        <v>-0.192</v>
      </c>
      <c r="G15" s="25"/>
      <c r="H15" s="35" t="s">
        <v>15</v>
      </c>
      <c r="I15" s="48">
        <v>-0.63900000000000001</v>
      </c>
      <c r="J15" s="48">
        <v>0.224</v>
      </c>
      <c r="K15" s="3">
        <v>0.58299999999999996</v>
      </c>
    </row>
    <row r="16" spans="1:12" x14ac:dyDescent="0.25">
      <c r="A16" s="25" t="s">
        <v>8</v>
      </c>
      <c r="B16" s="42">
        <v>-0.94199999999999995</v>
      </c>
      <c r="C16" s="42">
        <v>-0.33500000000000002</v>
      </c>
      <c r="D16" s="3">
        <v>3.1E-2</v>
      </c>
      <c r="G16" s="25"/>
      <c r="H16" s="35" t="s">
        <v>14</v>
      </c>
      <c r="I16" s="48">
        <v>-0.71199999999999997</v>
      </c>
      <c r="J16" s="48">
        <v>-0.29499999999999998</v>
      </c>
      <c r="K16" s="3">
        <v>-0.30399999999999999</v>
      </c>
    </row>
    <row r="17" spans="1:11" ht="15.75" thickBot="1" x14ac:dyDescent="0.3">
      <c r="A17" s="28" t="s">
        <v>9</v>
      </c>
      <c r="B17" s="43">
        <v>-0.95299999999999996</v>
      </c>
      <c r="C17" s="43">
        <v>0.186</v>
      </c>
      <c r="D17" s="7">
        <v>0.24</v>
      </c>
      <c r="G17" s="25"/>
      <c r="H17" s="35" t="s">
        <v>16</v>
      </c>
      <c r="I17" s="48">
        <v>-0.65500000000000003</v>
      </c>
      <c r="J17" s="48">
        <v>0.48599999999999999</v>
      </c>
      <c r="K17" s="3">
        <v>-0.56899999999999995</v>
      </c>
    </row>
    <row r="18" spans="1:11" ht="15.75" thickBot="1" x14ac:dyDescent="0.3">
      <c r="B18" s="4"/>
      <c r="C18" s="4"/>
      <c r="D18" s="4"/>
      <c r="G18" s="28"/>
      <c r="H18" s="29" t="s">
        <v>17</v>
      </c>
      <c r="I18" s="49">
        <v>-0.94199999999999995</v>
      </c>
      <c r="J18" s="49">
        <v>-0.217</v>
      </c>
      <c r="K18" s="7">
        <v>-4.9000000000000002E-2</v>
      </c>
    </row>
    <row r="19" spans="1:11" x14ac:dyDescent="0.25">
      <c r="A19" s="36" t="s">
        <v>35</v>
      </c>
      <c r="B19" s="44"/>
      <c r="C19" s="44"/>
      <c r="D19" s="45"/>
      <c r="G19" s="22"/>
      <c r="H19" s="37" t="s">
        <v>36</v>
      </c>
      <c r="I19" s="44"/>
      <c r="J19" s="44"/>
      <c r="K19" s="45"/>
    </row>
    <row r="20" spans="1:11" x14ac:dyDescent="0.25">
      <c r="A20" s="25" t="s">
        <v>29</v>
      </c>
      <c r="B20" s="2">
        <v>1</v>
      </c>
      <c r="C20" s="2">
        <v>2</v>
      </c>
      <c r="D20" s="3">
        <v>3</v>
      </c>
      <c r="G20" s="25"/>
      <c r="H20" s="26" t="s">
        <v>29</v>
      </c>
      <c r="I20" s="2">
        <v>1</v>
      </c>
      <c r="J20" s="2">
        <v>2</v>
      </c>
      <c r="K20" s="3">
        <v>3</v>
      </c>
    </row>
    <row r="21" spans="1:11" x14ac:dyDescent="0.25">
      <c r="A21" s="25" t="s">
        <v>7</v>
      </c>
      <c r="B21" s="46">
        <v>-0.97547543000000003</v>
      </c>
      <c r="C21" s="46">
        <v>-2.0853610000000002E-2</v>
      </c>
      <c r="D21" s="3">
        <v>-8.0525899999999997E-2</v>
      </c>
      <c r="G21" s="25"/>
      <c r="H21" s="35" t="s">
        <v>15</v>
      </c>
      <c r="I21" s="50">
        <v>-0.63571460999999996</v>
      </c>
      <c r="J21" s="50">
        <v>0.19361771999999999</v>
      </c>
      <c r="K21" s="3">
        <v>0.24429277999999999</v>
      </c>
    </row>
    <row r="22" spans="1:11" x14ac:dyDescent="0.25">
      <c r="A22" s="25" t="s">
        <v>8</v>
      </c>
      <c r="B22" s="46">
        <v>-0.93645447999999998</v>
      </c>
      <c r="C22" s="46">
        <v>-0.28905501</v>
      </c>
      <c r="D22" s="3">
        <v>1.301689E-2</v>
      </c>
      <c r="G22" s="25"/>
      <c r="H22" s="35" t="s">
        <v>14</v>
      </c>
      <c r="I22" s="50">
        <v>-0.70823787999999999</v>
      </c>
      <c r="J22" s="50">
        <v>-0.25476444999999998</v>
      </c>
      <c r="K22" s="3">
        <v>-0.12750249999999999</v>
      </c>
    </row>
    <row r="23" spans="1:11" ht="15.75" thickBot="1" x14ac:dyDescent="0.3">
      <c r="A23" s="28" t="s">
        <v>9</v>
      </c>
      <c r="B23" s="47">
        <v>-0.94731226999999996</v>
      </c>
      <c r="C23" s="47">
        <v>0.16057389999999999</v>
      </c>
      <c r="D23" s="7">
        <v>0.10065763</v>
      </c>
      <c r="G23" s="25"/>
      <c r="H23" s="35" t="s">
        <v>16</v>
      </c>
      <c r="I23" s="50">
        <v>-0.65109092999999996</v>
      </c>
      <c r="J23" s="50">
        <v>0.41951755000000002</v>
      </c>
      <c r="K23" s="3">
        <v>-0.23817099</v>
      </c>
    </row>
    <row r="24" spans="1:11" ht="15.75" thickBot="1" x14ac:dyDescent="0.3">
      <c r="A24" s="22"/>
      <c r="B24" s="23" t="s">
        <v>43</v>
      </c>
      <c r="C24" s="23"/>
      <c r="D24" s="24"/>
      <c r="G24" s="28"/>
      <c r="H24" s="38" t="s">
        <v>17</v>
      </c>
      <c r="I24" s="51">
        <v>-0.93661832</v>
      </c>
      <c r="J24" s="51">
        <v>-0.1876601</v>
      </c>
      <c r="K24" s="7">
        <v>-2.032488E-2</v>
      </c>
    </row>
    <row r="25" spans="1:11" x14ac:dyDescent="0.25">
      <c r="A25" s="25" t="s">
        <v>7</v>
      </c>
      <c r="B25" s="26">
        <f>B21^2</f>
        <v>0.95155231453368494</v>
      </c>
      <c r="C25" s="26">
        <f t="shared" ref="C25:D25" si="0">C21^2</f>
        <v>4.3487305003210005E-4</v>
      </c>
      <c r="D25" s="27">
        <f t="shared" si="0"/>
        <v>6.4844205708099994E-3</v>
      </c>
      <c r="G25" s="22"/>
      <c r="H25" s="23"/>
      <c r="I25" s="23" t="s">
        <v>43</v>
      </c>
      <c r="J25" s="23"/>
      <c r="K25" s="24"/>
    </row>
    <row r="26" spans="1:11" x14ac:dyDescent="0.25">
      <c r="A26" s="25" t="s">
        <v>8</v>
      </c>
      <c r="B26" s="26">
        <f t="shared" ref="B26:D27" si="1">B22^2</f>
        <v>0.87694699311207036</v>
      </c>
      <c r="C26" s="26">
        <f t="shared" si="1"/>
        <v>8.3552798806100101E-2</v>
      </c>
      <c r="D26" s="27">
        <f t="shared" si="1"/>
        <v>1.6943942527209999E-4</v>
      </c>
      <c r="G26" s="25"/>
      <c r="H26" s="35" t="s">
        <v>15</v>
      </c>
      <c r="I26" s="26">
        <f>I21^2</f>
        <v>0.40413306536745203</v>
      </c>
      <c r="J26" s="26">
        <f t="shared" ref="J26:K26" si="2">J21^2</f>
        <v>3.7487821497998397E-2</v>
      </c>
      <c r="K26" s="27">
        <f t="shared" si="2"/>
        <v>5.9678962360128394E-2</v>
      </c>
    </row>
    <row r="27" spans="1:11" ht="15.75" thickBot="1" x14ac:dyDescent="0.3">
      <c r="A27" s="28" t="s">
        <v>9</v>
      </c>
      <c r="B27" s="29">
        <f t="shared" si="1"/>
        <v>0.89740053689255284</v>
      </c>
      <c r="C27" s="29">
        <f t="shared" si="1"/>
        <v>2.5783977361209999E-2</v>
      </c>
      <c r="D27" s="30">
        <f t="shared" si="1"/>
        <v>1.01319584772169E-2</v>
      </c>
      <c r="G27" s="25"/>
      <c r="H27" s="35" t="s">
        <v>14</v>
      </c>
      <c r="I27" s="26">
        <f t="shared" ref="I27:K29" si="3">I22^2</f>
        <v>0.50160089466689439</v>
      </c>
      <c r="J27" s="26">
        <f t="shared" si="3"/>
        <v>6.4904924983802487E-2</v>
      </c>
      <c r="K27" s="27">
        <f t="shared" si="3"/>
        <v>1.6256887506249998E-2</v>
      </c>
    </row>
    <row r="28" spans="1:11" x14ac:dyDescent="0.25">
      <c r="A28" s="53" t="s">
        <v>41</v>
      </c>
      <c r="B28" s="52">
        <f>SUM(B25:B27)/3</f>
        <v>0.90863328151276945</v>
      </c>
      <c r="C28" s="52">
        <f t="shared" ref="C28:D28" si="4">SUM(C25:C27)/3</f>
        <v>3.6590549739114069E-2</v>
      </c>
      <c r="D28" s="52">
        <f t="shared" si="4"/>
        <v>5.5952728244329994E-3</v>
      </c>
      <c r="G28" s="25"/>
      <c r="H28" s="35" t="s">
        <v>16</v>
      </c>
      <c r="I28" s="26">
        <f t="shared" si="3"/>
        <v>0.42391939912826482</v>
      </c>
      <c r="J28" s="26">
        <f t="shared" si="3"/>
        <v>0.17599497475800252</v>
      </c>
      <c r="K28" s="27">
        <f t="shared" si="3"/>
        <v>5.6725420477580099E-2</v>
      </c>
    </row>
    <row r="29" spans="1:11" ht="15.75" thickBot="1" x14ac:dyDescent="0.3">
      <c r="A29" s="53" t="s">
        <v>42</v>
      </c>
      <c r="B29" s="52">
        <f>B28</f>
        <v>0.90863328151276945</v>
      </c>
      <c r="C29" s="52">
        <f>B29+C28</f>
        <v>0.94522383125188347</v>
      </c>
      <c r="D29" s="52">
        <f>C29+D28</f>
        <v>0.95081910407631642</v>
      </c>
      <c r="G29" s="28"/>
      <c r="H29" s="38" t="s">
        <v>17</v>
      </c>
      <c r="I29" s="29">
        <f t="shared" si="3"/>
        <v>0.87725387735962246</v>
      </c>
      <c r="J29" s="29">
        <f t="shared" si="3"/>
        <v>3.5216313132009999E-2</v>
      </c>
      <c r="K29" s="30">
        <f t="shared" si="3"/>
        <v>4.131007470144E-4</v>
      </c>
    </row>
    <row r="30" spans="1:11" ht="15.75" thickBot="1" x14ac:dyDescent="0.3">
      <c r="H30" s="54" t="s">
        <v>41</v>
      </c>
      <c r="I30" s="55">
        <f>SUM(I26:I29)/4</f>
        <v>0.55172680913055838</v>
      </c>
      <c r="J30" s="55">
        <f t="shared" ref="J30:K30" si="5">SUM(J26:J29)/4</f>
        <v>7.8401008592953347E-2</v>
      </c>
      <c r="K30" s="55">
        <f t="shared" si="5"/>
        <v>3.3268592772743216E-2</v>
      </c>
    </row>
    <row r="31" spans="1:11" x14ac:dyDescent="0.25">
      <c r="A31" s="36" t="s">
        <v>37</v>
      </c>
      <c r="B31" s="23"/>
      <c r="C31" s="23"/>
      <c r="D31" s="23"/>
      <c r="E31" s="24"/>
      <c r="H31" s="56" t="s">
        <v>42</v>
      </c>
      <c r="I31" s="55">
        <f>I30</f>
        <v>0.55172680913055838</v>
      </c>
      <c r="J31" s="55">
        <f>I31+J30</f>
        <v>0.63012781772351167</v>
      </c>
      <c r="K31" s="55">
        <f>J31+K30</f>
        <v>0.66339641049625486</v>
      </c>
    </row>
    <row r="32" spans="1:11" x14ac:dyDescent="0.25">
      <c r="A32" s="59" t="s">
        <v>38</v>
      </c>
      <c r="B32" s="60" t="s">
        <v>39</v>
      </c>
      <c r="C32" s="60" t="s">
        <v>44</v>
      </c>
      <c r="D32" s="60" t="s">
        <v>40</v>
      </c>
      <c r="E32" s="61" t="s">
        <v>45</v>
      </c>
    </row>
    <row r="33" spans="1:5" x14ac:dyDescent="0.25">
      <c r="A33" s="25">
        <v>1</v>
      </c>
      <c r="B33" s="26">
        <v>0.91900000000000004</v>
      </c>
      <c r="C33" s="62">
        <v>0.90900000000000003</v>
      </c>
      <c r="D33" s="26">
        <v>0.55800000000000005</v>
      </c>
      <c r="E33" s="63">
        <v>0.55200000000000005</v>
      </c>
    </row>
    <row r="34" spans="1:5" x14ac:dyDescent="0.25">
      <c r="A34" s="25">
        <v>2</v>
      </c>
      <c r="B34" s="26">
        <v>4.9000000000000002E-2</v>
      </c>
      <c r="C34" s="62">
        <v>3.6999999999999998E-2</v>
      </c>
      <c r="D34" s="26">
        <v>0.105</v>
      </c>
      <c r="E34" s="63">
        <v>7.8E-2</v>
      </c>
    </row>
    <row r="35" spans="1:5" ht="15.75" thickBot="1" x14ac:dyDescent="0.3">
      <c r="A35" s="28">
        <v>3</v>
      </c>
      <c r="B35" s="29">
        <v>3.2000000000000001E-2</v>
      </c>
      <c r="C35" s="29">
        <v>6.0000000000000001E-3</v>
      </c>
      <c r="D35" s="29">
        <v>0.19</v>
      </c>
      <c r="E35" s="64">
        <v>3.3000000000000002E-2</v>
      </c>
    </row>
    <row r="36" spans="1:5" x14ac:dyDescent="0.25">
      <c r="A36" s="57" t="s">
        <v>41</v>
      </c>
      <c r="B36" s="58">
        <f>SUM(B33:B35)</f>
        <v>1</v>
      </c>
      <c r="C36" s="58">
        <f t="shared" ref="C36:E36" si="6">SUM(C33:C35)</f>
        <v>0.95200000000000007</v>
      </c>
      <c r="D36" s="58">
        <f t="shared" si="6"/>
        <v>0.85299999999999998</v>
      </c>
      <c r="E36" s="58">
        <f t="shared" si="6"/>
        <v>0.66300000000000003</v>
      </c>
    </row>
    <row r="37" spans="1:5" x14ac:dyDescent="0.25">
      <c r="A37" s="58"/>
      <c r="B37" s="5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heetViews>
  <sheetFormatPr defaultRowHeight="15" x14ac:dyDescent="0.25"/>
  <cols>
    <col min="1" max="1" width="11" bestFit="1" customWidth="1"/>
    <col min="2" max="2" width="10.42578125" customWidth="1"/>
    <col min="3" max="3" width="12.85546875" bestFit="1" customWidth="1"/>
    <col min="8" max="8" width="11.42578125" bestFit="1" customWidth="1"/>
    <col min="9" max="9" width="12.28515625" bestFit="1" customWidth="1"/>
    <col min="10" max="10" width="10.5703125" bestFit="1" customWidth="1"/>
    <col min="11" max="11" width="8.28515625" bestFit="1" customWidth="1"/>
  </cols>
  <sheetData>
    <row r="1" spans="1:11" ht="19.5" thickBot="1" x14ac:dyDescent="0.35">
      <c r="A1" s="36" t="s">
        <v>46</v>
      </c>
      <c r="B1" s="23"/>
      <c r="C1" s="24"/>
      <c r="D1" s="107" t="s">
        <v>50</v>
      </c>
      <c r="E1" s="108"/>
      <c r="F1" s="108"/>
      <c r="G1" s="109"/>
      <c r="H1" s="36" t="s">
        <v>47</v>
      </c>
      <c r="I1" s="23"/>
      <c r="J1" s="23"/>
      <c r="K1" s="24"/>
    </row>
    <row r="2" spans="1:11" x14ac:dyDescent="0.25">
      <c r="A2" s="25">
        <v>-6.7218609999999998E-2</v>
      </c>
      <c r="B2" s="26">
        <v>-1.6919460000000001E-2</v>
      </c>
      <c r="C2" s="26">
        <v>-7.903114E-2</v>
      </c>
      <c r="D2" s="104" t="s">
        <v>49</v>
      </c>
      <c r="E2" s="105"/>
      <c r="F2" s="105"/>
      <c r="G2" s="106"/>
      <c r="H2" s="26">
        <v>-7.6125650000000003E-2</v>
      </c>
      <c r="I2" s="26">
        <v>-2.5181749999999999E-2</v>
      </c>
      <c r="J2" s="26">
        <v>-9.5884759999999999E-2</v>
      </c>
      <c r="K2" s="27">
        <v>-6.1397489999999999E-2</v>
      </c>
    </row>
    <row r="3" spans="1:11" ht="15.75" thickBot="1" x14ac:dyDescent="0.3">
      <c r="A3" s="28">
        <v>0.1533805</v>
      </c>
      <c r="B3" s="29">
        <v>-0.23671489000000001</v>
      </c>
      <c r="C3" s="29">
        <v>0.25683102000000002</v>
      </c>
      <c r="D3" s="101" t="s">
        <v>48</v>
      </c>
      <c r="E3" s="102"/>
      <c r="F3" s="102"/>
      <c r="G3" s="103"/>
      <c r="H3" s="29">
        <v>0.16436703999999999</v>
      </c>
      <c r="I3" s="29">
        <v>-0.17620579</v>
      </c>
      <c r="J3" s="29">
        <v>0.49653698000000002</v>
      </c>
      <c r="K3" s="30">
        <v>-6.681927E-2</v>
      </c>
    </row>
    <row r="4" spans="1:11" x14ac:dyDescent="0.25">
      <c r="A4" s="70">
        <f>AVERAGE(A7:A56)</f>
        <v>98.836000000000055</v>
      </c>
      <c r="B4" s="71">
        <f t="shared" ref="B4:K4" si="0">AVERAGE(B7:B56)</f>
        <v>106.62200000000003</v>
      </c>
      <c r="C4" s="72">
        <f t="shared" si="0"/>
        <v>102.81000000000006</v>
      </c>
      <c r="D4" s="65">
        <f t="shared" si="0"/>
        <v>-16.572796705480002</v>
      </c>
      <c r="E4" s="62">
        <f t="shared" si="0"/>
        <v>16.325297262619994</v>
      </c>
      <c r="F4" s="62">
        <f t="shared" si="0"/>
        <v>-4.0459030260000013</v>
      </c>
      <c r="G4" s="66">
        <f t="shared" si="0"/>
        <v>2.6357302782000001</v>
      </c>
      <c r="H4" s="70">
        <f t="shared" si="0"/>
        <v>11.22</v>
      </c>
      <c r="I4" s="71">
        <f t="shared" si="0"/>
        <v>13.98</v>
      </c>
      <c r="J4" s="71">
        <f t="shared" si="0"/>
        <v>10.56</v>
      </c>
      <c r="K4" s="72">
        <f t="shared" si="0"/>
        <v>29.76</v>
      </c>
    </row>
    <row r="5" spans="1:11" ht="15.75" thickBot="1" x14ac:dyDescent="0.3">
      <c r="A5" s="67">
        <f>_xlfn.STDEV.S(A7:A56)</f>
        <v>7.3373453465605571</v>
      </c>
      <c r="B5" s="68">
        <f t="shared" ref="B5:K5" si="1">_xlfn.STDEV.S(B7:B56)</f>
        <v>10.124314842023049</v>
      </c>
      <c r="C5" s="69">
        <f t="shared" si="1"/>
        <v>4.7122181613333662</v>
      </c>
      <c r="D5" s="67">
        <f t="shared" si="1"/>
        <v>1.0000000005906913</v>
      </c>
      <c r="E5" s="68">
        <f t="shared" si="1"/>
        <v>0.99999999875124113</v>
      </c>
      <c r="F5" s="68">
        <f t="shared" si="1"/>
        <v>0.99999995371714767</v>
      </c>
      <c r="G5" s="69">
        <f t="shared" si="1"/>
        <v>0.99999999346268376</v>
      </c>
      <c r="H5" s="67">
        <f t="shared" si="1"/>
        <v>3.9501485376359904</v>
      </c>
      <c r="I5" s="68">
        <f t="shared" si="1"/>
        <v>3.5656524719916831</v>
      </c>
      <c r="J5" s="68">
        <f t="shared" si="1"/>
        <v>2.1396165973541765</v>
      </c>
      <c r="K5" s="69">
        <f t="shared" si="1"/>
        <v>10.537706833373308</v>
      </c>
    </row>
    <row r="6" spans="1:11" x14ac:dyDescent="0.25">
      <c r="A6" s="1" t="s">
        <v>7</v>
      </c>
      <c r="B6" s="2" t="s">
        <v>8</v>
      </c>
      <c r="C6" s="3" t="s">
        <v>9</v>
      </c>
      <c r="D6" s="4" t="s">
        <v>10</v>
      </c>
      <c r="E6" s="4" t="s">
        <v>11</v>
      </c>
      <c r="F6" s="4" t="s">
        <v>12</v>
      </c>
      <c r="G6" s="4" t="s">
        <v>13</v>
      </c>
      <c r="H6" s="1" t="s">
        <v>15</v>
      </c>
      <c r="I6" s="2" t="s">
        <v>14</v>
      </c>
      <c r="J6" s="2" t="s">
        <v>16</v>
      </c>
      <c r="K6" s="3" t="s">
        <v>17</v>
      </c>
    </row>
    <row r="7" spans="1:11" x14ac:dyDescent="0.25">
      <c r="A7" s="1">
        <v>93</v>
      </c>
      <c r="B7" s="2">
        <v>96</v>
      </c>
      <c r="C7" s="3">
        <v>97.8</v>
      </c>
      <c r="D7" s="4">
        <f>$A$2*A7+$B$2*B7+$C$2*C7</f>
        <v>-15.604844382</v>
      </c>
      <c r="E7" s="4">
        <f>$A$3*A7+$B$3*B7+$C$3*C7</f>
        <v>16.657830816000001</v>
      </c>
      <c r="F7" s="4">
        <f>$H$2*H7+$I$2*I7+$J$2*J7+$K$2*K7</f>
        <v>-3.0782244900000002</v>
      </c>
      <c r="G7" s="4">
        <f>$H$3*H7+$I$3*I7+$J$3*J7+$K$3*K7</f>
        <v>2.4972813</v>
      </c>
      <c r="H7" s="1">
        <v>9</v>
      </c>
      <c r="I7" s="2">
        <v>12</v>
      </c>
      <c r="J7" s="2">
        <v>9</v>
      </c>
      <c r="K7" s="3">
        <v>20</v>
      </c>
    </row>
    <row r="8" spans="1:11" x14ac:dyDescent="0.25">
      <c r="A8" s="1">
        <v>88.8</v>
      </c>
      <c r="B8" s="2">
        <v>91.8</v>
      </c>
      <c r="C8" s="3">
        <v>96.8</v>
      </c>
      <c r="D8" s="4">
        <f t="shared" ref="D8:D56" si="2">$A$2*A8+$B$2*B8+$C$2*C8</f>
        <v>-15.172433347999998</v>
      </c>
      <c r="E8" s="4">
        <f t="shared" ref="E8:E56" si="3">$A$3*A8+$B$3*B8+$C$3*C8</f>
        <v>16.751004234</v>
      </c>
      <c r="F8" s="4">
        <f t="shared" ref="F8:F56" si="4">$H$2*H8+$I$2*I8+$J$2*J8+$K$2*K8</f>
        <v>-2.664507</v>
      </c>
      <c r="G8" s="4">
        <f t="shared" ref="G8:G56" si="5">$H$3*H8+$I$3*I8+$J$3*J8+$K$3*K8</f>
        <v>3.3515921300000002</v>
      </c>
      <c r="H8" s="1">
        <v>7</v>
      </c>
      <c r="I8" s="2">
        <v>10</v>
      </c>
      <c r="J8" s="2">
        <v>10</v>
      </c>
      <c r="K8" s="3">
        <v>15</v>
      </c>
    </row>
    <row r="9" spans="1:11" x14ac:dyDescent="0.25">
      <c r="A9" s="1">
        <v>95</v>
      </c>
      <c r="B9" s="2">
        <v>100.3</v>
      </c>
      <c r="C9" s="3">
        <v>99</v>
      </c>
      <c r="D9" s="4">
        <f t="shared" si="2"/>
        <v>-15.906872648</v>
      </c>
      <c r="E9" s="4">
        <f t="shared" si="3"/>
        <v>16.254915013000002</v>
      </c>
      <c r="F9" s="4">
        <f t="shared" si="4"/>
        <v>-3.3704837799999998</v>
      </c>
      <c r="G9" s="4">
        <f t="shared" si="5"/>
        <v>1.93199864</v>
      </c>
      <c r="H9" s="1">
        <v>8</v>
      </c>
      <c r="I9" s="2">
        <v>12</v>
      </c>
      <c r="J9" s="2">
        <v>9</v>
      </c>
      <c r="K9" s="3">
        <v>26</v>
      </c>
    </row>
    <row r="10" spans="1:11" x14ac:dyDescent="0.25">
      <c r="A10" s="1">
        <v>101.3</v>
      </c>
      <c r="B10" s="2">
        <v>103.8</v>
      </c>
      <c r="C10" s="3">
        <v>106.8</v>
      </c>
      <c r="D10" s="4">
        <f t="shared" si="2"/>
        <v>-17.006010892999999</v>
      </c>
      <c r="E10" s="4">
        <f t="shared" si="3"/>
        <v>18.395992004</v>
      </c>
      <c r="F10" s="4">
        <f t="shared" si="4"/>
        <v>-4.2733222799999995</v>
      </c>
      <c r="G10" s="4">
        <f t="shared" si="5"/>
        <v>3.6905753899999993</v>
      </c>
      <c r="H10" s="1">
        <v>13</v>
      </c>
      <c r="I10" s="2">
        <v>14</v>
      </c>
      <c r="J10" s="2">
        <v>12</v>
      </c>
      <c r="K10" s="3">
        <v>29</v>
      </c>
    </row>
    <row r="11" spans="1:11" x14ac:dyDescent="0.25">
      <c r="A11" s="1">
        <v>102</v>
      </c>
      <c r="B11" s="2">
        <v>107.8</v>
      </c>
      <c r="C11" s="3">
        <v>103</v>
      </c>
      <c r="D11" s="4">
        <f t="shared" si="2"/>
        <v>-16.820423427999998</v>
      </c>
      <c r="E11" s="4">
        <f t="shared" si="3"/>
        <v>16.580540918000001</v>
      </c>
      <c r="F11" s="4">
        <f t="shared" si="4"/>
        <v>-4.2543195499999999</v>
      </c>
      <c r="G11" s="4">
        <f t="shared" si="5"/>
        <v>2.8208106699999997</v>
      </c>
      <c r="H11" s="1">
        <v>10</v>
      </c>
      <c r="I11" s="2">
        <v>15</v>
      </c>
      <c r="J11" s="2">
        <v>12</v>
      </c>
      <c r="K11" s="3">
        <v>32</v>
      </c>
    </row>
    <row r="12" spans="1:11" x14ac:dyDescent="0.25">
      <c r="A12" s="1">
        <v>95.8</v>
      </c>
      <c r="B12" s="2">
        <v>97.5</v>
      </c>
      <c r="C12" s="3">
        <v>99.3</v>
      </c>
      <c r="D12" s="4">
        <f t="shared" si="2"/>
        <v>-15.936982390000001</v>
      </c>
      <c r="E12" s="4">
        <f t="shared" si="3"/>
        <v>17.117470410999999</v>
      </c>
      <c r="F12" s="4">
        <f t="shared" si="4"/>
        <v>-3.4578806499999999</v>
      </c>
      <c r="G12" s="4">
        <f t="shared" si="5"/>
        <v>3.2354914500000005</v>
      </c>
      <c r="H12" s="1">
        <v>10</v>
      </c>
      <c r="I12" s="2">
        <v>14</v>
      </c>
      <c r="J12" s="2">
        <v>11</v>
      </c>
      <c r="K12" s="3">
        <v>21</v>
      </c>
    </row>
    <row r="13" spans="1:11" x14ac:dyDescent="0.25">
      <c r="A13" s="1">
        <v>95.5</v>
      </c>
      <c r="B13" s="2">
        <v>99.5</v>
      </c>
      <c r="C13" s="3">
        <v>99</v>
      </c>
      <c r="D13" s="4">
        <f t="shared" si="2"/>
        <v>-15.926946385000001</v>
      </c>
      <c r="E13" s="4">
        <f t="shared" si="3"/>
        <v>16.520977175000002</v>
      </c>
      <c r="F13" s="4">
        <f t="shared" si="4"/>
        <v>-3.38521194</v>
      </c>
      <c r="G13" s="4">
        <f t="shared" si="5"/>
        <v>2.1631849500000002</v>
      </c>
      <c r="H13" s="1">
        <v>9</v>
      </c>
      <c r="I13" s="2">
        <v>12</v>
      </c>
      <c r="J13" s="2">
        <v>9</v>
      </c>
      <c r="K13" s="3">
        <v>25</v>
      </c>
    </row>
    <row r="14" spans="1:11" x14ac:dyDescent="0.25">
      <c r="A14" s="1">
        <v>110.8</v>
      </c>
      <c r="B14" s="2">
        <v>122</v>
      </c>
      <c r="C14" s="3">
        <v>115.3</v>
      </c>
      <c r="D14" s="4">
        <f t="shared" si="2"/>
        <v>-18.624286550000001</v>
      </c>
      <c r="E14" s="4">
        <f t="shared" si="3"/>
        <v>17.727959426000002</v>
      </c>
      <c r="F14" s="4">
        <f t="shared" si="4"/>
        <v>-6.4434400900000002</v>
      </c>
      <c r="G14" s="4">
        <f t="shared" si="5"/>
        <v>3.4747628500000003</v>
      </c>
      <c r="H14" s="1">
        <v>18</v>
      </c>
      <c r="I14" s="2">
        <v>20</v>
      </c>
      <c r="J14" s="2">
        <v>15</v>
      </c>
      <c r="K14" s="3">
        <v>51</v>
      </c>
    </row>
    <row r="15" spans="1:11" x14ac:dyDescent="0.25">
      <c r="A15" s="1">
        <v>102.8</v>
      </c>
      <c r="B15" s="2">
        <v>108.3</v>
      </c>
      <c r="C15" s="3">
        <v>103.8</v>
      </c>
      <c r="D15" s="4">
        <f t="shared" si="2"/>
        <v>-16.945882957999999</v>
      </c>
      <c r="E15" s="4">
        <f t="shared" si="3"/>
        <v>16.790352689000002</v>
      </c>
      <c r="F15" s="4">
        <f t="shared" si="4"/>
        <v>-4.33917032</v>
      </c>
      <c r="G15" s="4">
        <f t="shared" si="5"/>
        <v>3.0317553399999997</v>
      </c>
      <c r="H15" s="1">
        <v>10</v>
      </c>
      <c r="I15" s="2">
        <v>17</v>
      </c>
      <c r="J15" s="2">
        <v>13</v>
      </c>
      <c r="K15" s="3">
        <v>31</v>
      </c>
    </row>
    <row r="16" spans="1:11" x14ac:dyDescent="0.25">
      <c r="A16" s="1">
        <v>106.8</v>
      </c>
      <c r="B16" s="2">
        <v>120.5</v>
      </c>
      <c r="C16" s="3">
        <v>102</v>
      </c>
      <c r="D16" s="4">
        <f t="shared" si="2"/>
        <v>-17.278918758</v>
      </c>
      <c r="E16" s="4">
        <f t="shared" si="3"/>
        <v>14.053657195</v>
      </c>
      <c r="F16" s="4">
        <f t="shared" si="4"/>
        <v>-4.9682650699999993</v>
      </c>
      <c r="G16" s="4">
        <f t="shared" si="5"/>
        <v>1.9853895900000009</v>
      </c>
      <c r="H16" s="1">
        <v>14</v>
      </c>
      <c r="I16" s="2">
        <v>18</v>
      </c>
      <c r="J16" s="2">
        <v>11</v>
      </c>
      <c r="K16" s="3">
        <v>39</v>
      </c>
    </row>
    <row r="17" spans="1:11" x14ac:dyDescent="0.25">
      <c r="A17" s="1">
        <v>103.3</v>
      </c>
      <c r="B17" s="2">
        <v>109.8</v>
      </c>
      <c r="C17" s="3">
        <v>104</v>
      </c>
      <c r="D17" s="4">
        <f t="shared" si="2"/>
        <v>-17.020677681000002</v>
      </c>
      <c r="E17" s="4">
        <f t="shared" si="3"/>
        <v>16.563336807999999</v>
      </c>
      <c r="F17" s="4">
        <f t="shared" si="4"/>
        <v>-4.45693435</v>
      </c>
      <c r="G17" s="4">
        <f t="shared" si="5"/>
        <v>2.7971331699999999</v>
      </c>
      <c r="H17" s="1">
        <v>12</v>
      </c>
      <c r="I17" s="2">
        <v>17</v>
      </c>
      <c r="J17" s="2">
        <v>12</v>
      </c>
      <c r="K17" s="3">
        <v>32</v>
      </c>
    </row>
    <row r="18" spans="1:11" x14ac:dyDescent="0.25">
      <c r="A18" s="1">
        <v>99.5</v>
      </c>
      <c r="B18" s="2">
        <v>111.8</v>
      </c>
      <c r="C18" s="3">
        <v>100.3</v>
      </c>
      <c r="D18" s="4">
        <f t="shared" si="2"/>
        <v>-16.506670664999998</v>
      </c>
      <c r="E18" s="4">
        <f t="shared" si="3"/>
        <v>14.556786354</v>
      </c>
      <c r="F18" s="4">
        <f t="shared" si="4"/>
        <v>-3.8849282700000001</v>
      </c>
      <c r="G18" s="4">
        <f t="shared" si="5"/>
        <v>0.37286464999999991</v>
      </c>
      <c r="H18" s="1">
        <v>10</v>
      </c>
      <c r="I18" s="2">
        <v>18</v>
      </c>
      <c r="J18" s="2">
        <v>8</v>
      </c>
      <c r="K18" s="3">
        <v>31</v>
      </c>
    </row>
    <row r="19" spans="1:11" x14ac:dyDescent="0.25">
      <c r="A19" s="1">
        <v>103.5</v>
      </c>
      <c r="B19" s="2">
        <v>112.5</v>
      </c>
      <c r="C19" s="3">
        <v>107</v>
      </c>
      <c r="D19" s="4">
        <f t="shared" si="2"/>
        <v>-17.316897365000003</v>
      </c>
      <c r="E19" s="4">
        <f t="shared" si="3"/>
        <v>16.725375764999999</v>
      </c>
      <c r="F19" s="4">
        <f t="shared" si="4"/>
        <v>-4.7883471699999998</v>
      </c>
      <c r="G19" s="4">
        <f t="shared" si="5"/>
        <v>2.8244258100000001</v>
      </c>
      <c r="H19" s="1">
        <v>16</v>
      </c>
      <c r="I19" s="2">
        <v>17</v>
      </c>
      <c r="J19" s="2">
        <v>11</v>
      </c>
      <c r="K19" s="3">
        <v>34</v>
      </c>
    </row>
    <row r="20" spans="1:11" x14ac:dyDescent="0.25">
      <c r="A20" s="1">
        <v>99.5</v>
      </c>
      <c r="B20" s="2">
        <v>105.5</v>
      </c>
      <c r="C20" s="3">
        <v>102.3</v>
      </c>
      <c r="D20" s="4">
        <f t="shared" si="2"/>
        <v>-16.558140346999998</v>
      </c>
      <c r="E20" s="4">
        <f t="shared" si="3"/>
        <v>16.561752201000001</v>
      </c>
      <c r="F20" s="4">
        <f t="shared" si="4"/>
        <v>-4.0030697200000001</v>
      </c>
      <c r="G20" s="4">
        <f t="shared" si="5"/>
        <v>2.7429300200000002</v>
      </c>
      <c r="H20" s="1">
        <v>8</v>
      </c>
      <c r="I20" s="2">
        <v>10</v>
      </c>
      <c r="J20" s="2">
        <v>11</v>
      </c>
      <c r="K20" s="3">
        <v>34</v>
      </c>
    </row>
    <row r="21" spans="1:11" x14ac:dyDescent="0.25">
      <c r="A21" s="1">
        <v>100</v>
      </c>
      <c r="B21" s="2">
        <v>107</v>
      </c>
      <c r="C21" s="3">
        <v>102.8</v>
      </c>
      <c r="D21" s="4">
        <f t="shared" si="2"/>
        <v>-16.656644411999999</v>
      </c>
      <c r="E21" s="4">
        <f t="shared" si="3"/>
        <v>16.411785626000004</v>
      </c>
      <c r="F21" s="4">
        <f t="shared" si="4"/>
        <v>-4.0960436900000001</v>
      </c>
      <c r="G21" s="4">
        <f t="shared" si="5"/>
        <v>2.0751542799999996</v>
      </c>
      <c r="H21" s="1">
        <v>13</v>
      </c>
      <c r="I21" s="2">
        <v>10</v>
      </c>
      <c r="J21" s="2">
        <v>8</v>
      </c>
      <c r="K21" s="3">
        <v>34</v>
      </c>
    </row>
    <row r="22" spans="1:11" x14ac:dyDescent="0.25">
      <c r="A22" s="1">
        <v>81.5</v>
      </c>
      <c r="B22" s="2">
        <v>93.5</v>
      </c>
      <c r="C22" s="3">
        <v>95</v>
      </c>
      <c r="D22" s="4">
        <f t="shared" si="2"/>
        <v>-14.568244525000001</v>
      </c>
      <c r="E22" s="4">
        <f t="shared" si="3"/>
        <v>14.766615435000002</v>
      </c>
      <c r="F22" s="4">
        <f t="shared" si="4"/>
        <v>-2.2212989400000001</v>
      </c>
      <c r="G22" s="4">
        <f t="shared" si="5"/>
        <v>0.97829375000000041</v>
      </c>
      <c r="H22" s="1">
        <v>7</v>
      </c>
      <c r="I22" s="2">
        <v>9</v>
      </c>
      <c r="J22" s="2">
        <v>5</v>
      </c>
      <c r="K22" s="3">
        <v>16</v>
      </c>
    </row>
    <row r="23" spans="1:11" x14ac:dyDescent="0.25">
      <c r="A23" s="1">
        <v>101.3</v>
      </c>
      <c r="B23" s="2">
        <v>105.3</v>
      </c>
      <c r="C23" s="3">
        <v>102.8</v>
      </c>
      <c r="D23" s="4">
        <f t="shared" si="2"/>
        <v>-16.715265522999999</v>
      </c>
      <c r="E23" s="4">
        <f t="shared" si="3"/>
        <v>17.013595588999998</v>
      </c>
      <c r="F23" s="4">
        <f t="shared" si="4"/>
        <v>-4.1590151899999999</v>
      </c>
      <c r="G23" s="4">
        <f t="shared" si="5"/>
        <v>3.0172581000000007</v>
      </c>
      <c r="H23" s="1">
        <v>11</v>
      </c>
      <c r="I23" s="2">
        <v>12</v>
      </c>
      <c r="J23" s="2">
        <v>11</v>
      </c>
      <c r="K23" s="3">
        <v>32</v>
      </c>
    </row>
    <row r="24" spans="1:11" x14ac:dyDescent="0.25">
      <c r="A24" s="1">
        <v>103.3</v>
      </c>
      <c r="B24" s="2">
        <v>110.8</v>
      </c>
      <c r="C24" s="3">
        <v>103.5</v>
      </c>
      <c r="D24" s="4">
        <f t="shared" si="2"/>
        <v>-16.998081571</v>
      </c>
      <c r="E24" s="4">
        <f t="shared" si="3"/>
        <v>16.198206408000001</v>
      </c>
      <c r="F24" s="4">
        <f t="shared" si="4"/>
        <v>-4.3935711600000005</v>
      </c>
      <c r="G24" s="4">
        <f t="shared" si="5"/>
        <v>2.4643887100000006</v>
      </c>
      <c r="H24" s="1">
        <v>11</v>
      </c>
      <c r="I24" s="2">
        <v>14</v>
      </c>
      <c r="J24" s="2">
        <v>11</v>
      </c>
      <c r="K24" s="3">
        <v>35</v>
      </c>
    </row>
    <row r="25" spans="1:11" x14ac:dyDescent="0.25">
      <c r="A25" s="1">
        <v>95.3</v>
      </c>
      <c r="B25" s="2">
        <v>104.3</v>
      </c>
      <c r="C25" s="3">
        <v>103</v>
      </c>
      <c r="D25" s="4">
        <f t="shared" si="2"/>
        <v>-16.310840630999998</v>
      </c>
      <c r="E25" s="4">
        <f t="shared" si="3"/>
        <v>16.381393683000002</v>
      </c>
      <c r="F25" s="4">
        <f t="shared" si="4"/>
        <v>-3.8215993299999997</v>
      </c>
      <c r="G25" s="4">
        <f t="shared" si="5"/>
        <v>2.8053567800000003</v>
      </c>
      <c r="H25" s="1">
        <v>5</v>
      </c>
      <c r="I25" s="2">
        <v>14</v>
      </c>
      <c r="J25" s="2">
        <v>13</v>
      </c>
      <c r="K25" s="3">
        <v>30</v>
      </c>
    </row>
    <row r="26" spans="1:11" x14ac:dyDescent="0.25">
      <c r="A26" s="1">
        <v>99.5</v>
      </c>
      <c r="B26" s="2">
        <v>105.3</v>
      </c>
      <c r="C26" s="3">
        <v>106.3</v>
      </c>
      <c r="D26" s="4">
        <f t="shared" si="2"/>
        <v>-16.870881015000002</v>
      </c>
      <c r="E26" s="4">
        <f t="shared" si="3"/>
        <v>17.636419259</v>
      </c>
      <c r="F26" s="4">
        <f t="shared" si="4"/>
        <v>-4.4346903900000001</v>
      </c>
      <c r="G26" s="4">
        <f t="shared" si="5"/>
        <v>3.4565277400000003</v>
      </c>
      <c r="H26" s="1">
        <v>17</v>
      </c>
      <c r="I26" s="2">
        <v>17</v>
      </c>
      <c r="J26" s="2">
        <v>11</v>
      </c>
      <c r="K26" s="3">
        <v>27</v>
      </c>
    </row>
    <row r="27" spans="1:11" x14ac:dyDescent="0.25">
      <c r="A27" s="1">
        <v>88.5</v>
      </c>
      <c r="B27" s="2">
        <v>95.3</v>
      </c>
      <c r="C27" s="3">
        <v>95.8</v>
      </c>
      <c r="D27" s="4">
        <f t="shared" si="2"/>
        <v>-15.132454735</v>
      </c>
      <c r="E27" s="4">
        <f t="shared" si="3"/>
        <v>15.619656949000001</v>
      </c>
      <c r="F27" s="4">
        <f t="shared" si="4"/>
        <v>-2.6555931699999999</v>
      </c>
      <c r="G27" s="4">
        <f t="shared" si="5"/>
        <v>2.0026707300000002</v>
      </c>
      <c r="H27" s="1">
        <v>10</v>
      </c>
      <c r="I27" s="2">
        <v>12</v>
      </c>
      <c r="J27" s="2">
        <v>7</v>
      </c>
      <c r="K27" s="3">
        <v>15</v>
      </c>
    </row>
    <row r="28" spans="1:11" x14ac:dyDescent="0.25">
      <c r="A28" s="1">
        <v>99.3</v>
      </c>
      <c r="B28" s="2">
        <v>115</v>
      </c>
      <c r="C28" s="3">
        <v>104.3</v>
      </c>
      <c r="D28" s="4">
        <f t="shared" si="2"/>
        <v>-16.863493775000002</v>
      </c>
      <c r="E28" s="4">
        <f t="shared" si="3"/>
        <v>14.795946686000001</v>
      </c>
      <c r="F28" s="4">
        <f t="shared" si="4"/>
        <v>-4.2910544399999999</v>
      </c>
      <c r="G28" s="4">
        <f t="shared" si="5"/>
        <v>1.5390689500000008</v>
      </c>
      <c r="H28" s="1">
        <v>5</v>
      </c>
      <c r="I28" s="2">
        <v>11</v>
      </c>
      <c r="J28" s="2">
        <v>11</v>
      </c>
      <c r="K28" s="3">
        <v>42</v>
      </c>
    </row>
    <row r="29" spans="1:11" x14ac:dyDescent="0.25">
      <c r="A29" s="1">
        <v>87.5</v>
      </c>
      <c r="B29" s="2">
        <v>92.5</v>
      </c>
      <c r="C29" s="3">
        <v>95.8</v>
      </c>
      <c r="D29" s="4">
        <f t="shared" si="2"/>
        <v>-15.017861636999999</v>
      </c>
      <c r="E29" s="4">
        <f t="shared" si="3"/>
        <v>16.129078141000001</v>
      </c>
      <c r="F29" s="4">
        <f t="shared" si="4"/>
        <v>-2.5653197599999999</v>
      </c>
      <c r="G29" s="4">
        <f t="shared" si="5"/>
        <v>2.3001017900000003</v>
      </c>
      <c r="H29" s="1">
        <v>9</v>
      </c>
      <c r="I29" s="2">
        <v>9</v>
      </c>
      <c r="J29" s="2">
        <v>7</v>
      </c>
      <c r="K29" s="3">
        <v>16</v>
      </c>
    </row>
    <row r="30" spans="1:11" x14ac:dyDescent="0.25">
      <c r="A30" s="1">
        <v>105.3</v>
      </c>
      <c r="B30" s="2">
        <v>114</v>
      </c>
      <c r="C30" s="3">
        <v>105.3</v>
      </c>
      <c r="D30" s="4">
        <f t="shared" si="2"/>
        <v>-17.328917115000003</v>
      </c>
      <c r="E30" s="4">
        <f t="shared" si="3"/>
        <v>16.209775596</v>
      </c>
      <c r="F30" s="4">
        <f t="shared" si="4"/>
        <v>-4.7135582999999999</v>
      </c>
      <c r="G30" s="4">
        <f t="shared" si="5"/>
        <v>2.8154484000000002</v>
      </c>
      <c r="H30" s="1">
        <v>12</v>
      </c>
      <c r="I30" s="2">
        <v>15</v>
      </c>
      <c r="J30" s="2">
        <v>12</v>
      </c>
      <c r="K30" s="3">
        <v>37</v>
      </c>
    </row>
    <row r="31" spans="1:11" x14ac:dyDescent="0.25">
      <c r="A31" s="1">
        <v>107</v>
      </c>
      <c r="B31" s="2">
        <v>121</v>
      </c>
      <c r="C31" s="3">
        <v>109</v>
      </c>
      <c r="D31" s="4">
        <f t="shared" si="2"/>
        <v>-17.854040189999999</v>
      </c>
      <c r="E31" s="4">
        <f t="shared" si="3"/>
        <v>15.763792989999999</v>
      </c>
      <c r="F31" s="4">
        <f t="shared" si="4"/>
        <v>-5.2415828799999993</v>
      </c>
      <c r="G31" s="4">
        <f t="shared" si="5"/>
        <v>2.6344548599999995</v>
      </c>
      <c r="H31" s="1">
        <v>16</v>
      </c>
      <c r="I31" s="2">
        <v>19</v>
      </c>
      <c r="J31" s="2">
        <v>12</v>
      </c>
      <c r="K31" s="3">
        <v>39</v>
      </c>
    </row>
    <row r="32" spans="1:11" x14ac:dyDescent="0.25">
      <c r="A32" s="1">
        <v>93.3</v>
      </c>
      <c r="B32" s="2">
        <v>102</v>
      </c>
      <c r="C32" s="3">
        <v>97.8</v>
      </c>
      <c r="D32" s="4">
        <f t="shared" si="2"/>
        <v>-15.726526724999999</v>
      </c>
      <c r="E32" s="4">
        <f t="shared" si="3"/>
        <v>15.283555626</v>
      </c>
      <c r="F32" s="4">
        <f t="shared" si="4"/>
        <v>-3.2223183400000002</v>
      </c>
      <c r="G32" s="4">
        <f t="shared" si="5"/>
        <v>0.93949919999999998</v>
      </c>
      <c r="H32" s="1">
        <v>10</v>
      </c>
      <c r="I32" s="2">
        <v>15</v>
      </c>
      <c r="J32" s="2">
        <v>7</v>
      </c>
      <c r="K32" s="3">
        <v>23</v>
      </c>
    </row>
    <row r="33" spans="1:11" x14ac:dyDescent="0.25">
      <c r="A33" s="1">
        <v>106.8</v>
      </c>
      <c r="B33" s="2">
        <v>118</v>
      </c>
      <c r="C33" s="3">
        <v>107.3</v>
      </c>
      <c r="D33" s="4">
        <f t="shared" si="2"/>
        <v>-17.655485150000001</v>
      </c>
      <c r="E33" s="4">
        <f t="shared" si="3"/>
        <v>16.006648825999999</v>
      </c>
      <c r="F33" s="4">
        <f t="shared" si="4"/>
        <v>-5.0137863300000003</v>
      </c>
      <c r="G33" s="4">
        <f t="shared" si="5"/>
        <v>2.8343381499999993</v>
      </c>
      <c r="H33" s="1">
        <v>14</v>
      </c>
      <c r="I33" s="2">
        <v>16</v>
      </c>
      <c r="J33" s="2">
        <v>12</v>
      </c>
      <c r="K33" s="3">
        <v>39</v>
      </c>
    </row>
    <row r="34" spans="1:11" x14ac:dyDescent="0.25">
      <c r="A34" s="1">
        <v>106.8</v>
      </c>
      <c r="B34" s="2">
        <v>120</v>
      </c>
      <c r="C34" s="3">
        <v>104.8</v>
      </c>
      <c r="D34" s="4">
        <f t="shared" si="2"/>
        <v>-17.49174622</v>
      </c>
      <c r="E34" s="4">
        <f t="shared" si="3"/>
        <v>14.891141495999999</v>
      </c>
      <c r="F34" s="4">
        <f t="shared" si="4"/>
        <v>-5.2273738700000001</v>
      </c>
      <c r="G34" s="4">
        <f t="shared" si="5"/>
        <v>1.0121403100000004</v>
      </c>
      <c r="H34" s="1">
        <v>10</v>
      </c>
      <c r="I34" s="2">
        <v>16</v>
      </c>
      <c r="J34" s="2">
        <v>11</v>
      </c>
      <c r="K34" s="3">
        <v>49</v>
      </c>
    </row>
    <row r="35" spans="1:11" x14ac:dyDescent="0.25">
      <c r="A35" s="1">
        <v>92.3</v>
      </c>
      <c r="B35" s="2">
        <v>90.8</v>
      </c>
      <c r="C35" s="3">
        <v>99.8</v>
      </c>
      <c r="D35" s="4">
        <f t="shared" si="2"/>
        <v>-15.627872442999999</v>
      </c>
      <c r="E35" s="4">
        <f t="shared" si="3"/>
        <v>18.295043933999999</v>
      </c>
      <c r="F35" s="4">
        <f t="shared" si="4"/>
        <v>-3.1510819100000003</v>
      </c>
      <c r="G35" s="4">
        <f t="shared" si="5"/>
        <v>4.8719315699999992</v>
      </c>
      <c r="H35" s="1">
        <v>8</v>
      </c>
      <c r="I35" s="2">
        <v>10</v>
      </c>
      <c r="J35" s="2">
        <v>13</v>
      </c>
      <c r="K35" s="3">
        <v>17</v>
      </c>
    </row>
    <row r="36" spans="1:11" x14ac:dyDescent="0.25">
      <c r="A36" s="1">
        <v>106.3</v>
      </c>
      <c r="B36" s="2">
        <v>121</v>
      </c>
      <c r="C36" s="3">
        <v>104.5</v>
      </c>
      <c r="D36" s="4">
        <f t="shared" si="2"/>
        <v>-17.451347032999998</v>
      </c>
      <c r="E36" s="4">
        <f t="shared" si="3"/>
        <v>14.500687049999996</v>
      </c>
      <c r="F36" s="4">
        <f t="shared" si="4"/>
        <v>-4.8694425199999998</v>
      </c>
      <c r="G36" s="4">
        <f t="shared" si="5"/>
        <v>1.0056638300000005</v>
      </c>
      <c r="H36" s="1">
        <v>9</v>
      </c>
      <c r="I36" s="2">
        <v>17</v>
      </c>
      <c r="J36" s="2">
        <v>11</v>
      </c>
      <c r="K36" s="3">
        <v>44</v>
      </c>
    </row>
    <row r="37" spans="1:11" x14ac:dyDescent="0.25">
      <c r="A37" s="1">
        <v>106</v>
      </c>
      <c r="B37" s="2">
        <v>119.5</v>
      </c>
      <c r="C37" s="3">
        <v>110.5</v>
      </c>
      <c r="D37" s="4">
        <f t="shared" si="2"/>
        <v>-17.8799891</v>
      </c>
      <c r="E37" s="4">
        <f t="shared" si="3"/>
        <v>16.350731355000001</v>
      </c>
      <c r="F37" s="4">
        <f t="shared" si="4"/>
        <v>-5.3469276200000007</v>
      </c>
      <c r="G37" s="4">
        <f t="shared" si="5"/>
        <v>2.4076610600000006</v>
      </c>
      <c r="H37" s="1">
        <v>18</v>
      </c>
      <c r="I37" s="2">
        <v>15</v>
      </c>
      <c r="J37" s="2">
        <v>10</v>
      </c>
      <c r="K37" s="3">
        <v>43</v>
      </c>
    </row>
    <row r="38" spans="1:11" x14ac:dyDescent="0.25">
      <c r="A38" s="1">
        <v>88.3</v>
      </c>
      <c r="B38" s="2">
        <v>92.8</v>
      </c>
      <c r="C38" s="3">
        <v>96.8</v>
      </c>
      <c r="D38" s="4">
        <f t="shared" si="2"/>
        <v>-15.155743503</v>
      </c>
      <c r="E38" s="4">
        <f t="shared" si="3"/>
        <v>16.437599093999999</v>
      </c>
      <c r="F38" s="4">
        <f t="shared" si="4"/>
        <v>-2.6476856799999999</v>
      </c>
      <c r="G38" s="4">
        <f t="shared" si="5"/>
        <v>3.5026109699999997</v>
      </c>
      <c r="H38" s="1">
        <v>13</v>
      </c>
      <c r="I38" s="2">
        <v>11</v>
      </c>
      <c r="J38" s="2">
        <v>8</v>
      </c>
      <c r="K38" s="3">
        <v>10</v>
      </c>
    </row>
    <row r="39" spans="1:11" x14ac:dyDescent="0.25">
      <c r="A39" s="1">
        <v>96</v>
      </c>
      <c r="B39" s="2">
        <v>103.3</v>
      </c>
      <c r="C39" s="3">
        <v>100.5</v>
      </c>
      <c r="D39" s="4">
        <f t="shared" si="2"/>
        <v>-16.143396348</v>
      </c>
      <c r="E39" s="4">
        <f t="shared" si="3"/>
        <v>16.083397373</v>
      </c>
      <c r="F39" s="4">
        <f t="shared" si="4"/>
        <v>-3.6230703899999996</v>
      </c>
      <c r="G39" s="4">
        <f t="shared" si="5"/>
        <v>2.1652689200000008</v>
      </c>
      <c r="H39" s="1">
        <v>7</v>
      </c>
      <c r="I39" s="2">
        <v>15</v>
      </c>
      <c r="J39" s="2">
        <v>11</v>
      </c>
      <c r="K39" s="3">
        <v>27</v>
      </c>
    </row>
    <row r="40" spans="1:11" x14ac:dyDescent="0.25">
      <c r="A40" s="1">
        <v>94.3</v>
      </c>
      <c r="B40" s="2">
        <v>94.5</v>
      </c>
      <c r="C40" s="3">
        <v>99</v>
      </c>
      <c r="D40" s="4">
        <f t="shared" si="2"/>
        <v>-15.761686752999999</v>
      </c>
      <c r="E40" s="4">
        <f t="shared" si="3"/>
        <v>17.520495024999999</v>
      </c>
      <c r="F40" s="4">
        <f t="shared" si="4"/>
        <v>-3.2847221700000002</v>
      </c>
      <c r="G40" s="4">
        <f t="shared" si="5"/>
        <v>3.7215415700000003</v>
      </c>
      <c r="H40" s="1">
        <v>10</v>
      </c>
      <c r="I40" s="2">
        <v>12</v>
      </c>
      <c r="J40" s="2">
        <v>11</v>
      </c>
      <c r="K40" s="3">
        <v>19</v>
      </c>
    </row>
    <row r="41" spans="1:11" x14ac:dyDescent="0.25">
      <c r="A41" s="1">
        <v>106.5</v>
      </c>
      <c r="B41" s="2">
        <v>121.5</v>
      </c>
      <c r="C41" s="3">
        <v>110.5</v>
      </c>
      <c r="D41" s="4">
        <f t="shared" si="2"/>
        <v>-17.947437324999999</v>
      </c>
      <c r="E41" s="4">
        <f t="shared" si="3"/>
        <v>15.953991824999999</v>
      </c>
      <c r="F41" s="4">
        <f t="shared" si="4"/>
        <v>-5.3358936300000002</v>
      </c>
      <c r="G41" s="4">
        <f t="shared" si="5"/>
        <v>2.1220687500000004</v>
      </c>
      <c r="H41" s="1">
        <v>18</v>
      </c>
      <c r="I41" s="2">
        <v>17</v>
      </c>
      <c r="J41" s="2">
        <v>10</v>
      </c>
      <c r="K41" s="3">
        <v>42</v>
      </c>
    </row>
    <row r="42" spans="1:11" x14ac:dyDescent="0.25">
      <c r="A42" s="1">
        <v>106.5</v>
      </c>
      <c r="B42" s="2">
        <v>115.5</v>
      </c>
      <c r="C42" s="3">
        <v>107</v>
      </c>
      <c r="D42" s="4">
        <f t="shared" si="2"/>
        <v>-17.569311575</v>
      </c>
      <c r="E42" s="4">
        <f t="shared" si="3"/>
        <v>16.475372595</v>
      </c>
      <c r="F42" s="4">
        <f t="shared" si="4"/>
        <v>-5.16443662</v>
      </c>
      <c r="G42" s="4">
        <f t="shared" si="5"/>
        <v>2.8352730799999999</v>
      </c>
      <c r="H42" s="1">
        <v>8</v>
      </c>
      <c r="I42" s="2">
        <v>13</v>
      </c>
      <c r="J42" s="2">
        <v>14</v>
      </c>
      <c r="K42" s="3">
        <v>47</v>
      </c>
    </row>
    <row r="43" spans="1:11" x14ac:dyDescent="0.25">
      <c r="A43" s="1">
        <v>92</v>
      </c>
      <c r="B43" s="2">
        <v>99.5</v>
      </c>
      <c r="C43" s="3">
        <v>103.5</v>
      </c>
      <c r="D43" s="4">
        <f t="shared" si="2"/>
        <v>-16.04732138</v>
      </c>
      <c r="E43" s="4">
        <f t="shared" si="3"/>
        <v>17.139885015000001</v>
      </c>
      <c r="F43" s="4">
        <f t="shared" si="4"/>
        <v>-3.3935851000000001</v>
      </c>
      <c r="G43" s="4">
        <f t="shared" si="5"/>
        <v>4.6709209600000001</v>
      </c>
      <c r="H43" s="1">
        <v>18</v>
      </c>
      <c r="I43" s="2">
        <v>6</v>
      </c>
      <c r="J43" s="2">
        <v>8</v>
      </c>
      <c r="K43" s="3">
        <v>18</v>
      </c>
    </row>
    <row r="44" spans="1:11" x14ac:dyDescent="0.25">
      <c r="A44" s="1">
        <v>102</v>
      </c>
      <c r="B44" s="2">
        <v>99.8</v>
      </c>
      <c r="C44" s="3">
        <v>103.3</v>
      </c>
      <c r="D44" s="4">
        <f t="shared" si="2"/>
        <v>-16.708777089999998</v>
      </c>
      <c r="E44" s="4">
        <f t="shared" si="3"/>
        <v>18.551309344</v>
      </c>
      <c r="F44" s="4">
        <f t="shared" si="4"/>
        <v>-4.3533308100000001</v>
      </c>
      <c r="G44" s="4">
        <f t="shared" si="5"/>
        <v>5.1028801999999995</v>
      </c>
      <c r="H44" s="1">
        <v>13</v>
      </c>
      <c r="I44" s="2">
        <v>12</v>
      </c>
      <c r="J44" s="2">
        <v>14</v>
      </c>
      <c r="K44" s="3">
        <v>28</v>
      </c>
    </row>
    <row r="45" spans="1:11" x14ac:dyDescent="0.25">
      <c r="A45" s="1">
        <v>108.3</v>
      </c>
      <c r="B45" s="2">
        <v>122.3</v>
      </c>
      <c r="C45" s="3">
        <v>108.5</v>
      </c>
      <c r="D45" s="4">
        <f t="shared" si="2"/>
        <v>-17.923904110999999</v>
      </c>
      <c r="E45" s="4">
        <f t="shared" si="3"/>
        <v>15.527042773000002</v>
      </c>
      <c r="F45" s="4">
        <f t="shared" si="4"/>
        <v>-5.2882522099999996</v>
      </c>
      <c r="G45" s="4">
        <f t="shared" si="5"/>
        <v>2.3364492799999992</v>
      </c>
      <c r="H45" s="1">
        <v>15</v>
      </c>
      <c r="I45" s="2">
        <v>19</v>
      </c>
      <c r="J45" s="2">
        <v>12</v>
      </c>
      <c r="K45" s="3">
        <v>41</v>
      </c>
    </row>
    <row r="46" spans="1:11" x14ac:dyDescent="0.25">
      <c r="A46" s="1">
        <v>106.8</v>
      </c>
      <c r="B46" s="2">
        <v>119</v>
      </c>
      <c r="C46" s="3">
        <v>106.8</v>
      </c>
      <c r="D46" s="4">
        <f t="shared" si="2"/>
        <v>-17.632889039999998</v>
      </c>
      <c r="E46" s="4">
        <f t="shared" si="3"/>
        <v>15.641518426000001</v>
      </c>
      <c r="F46" s="4">
        <f t="shared" si="4"/>
        <v>-4.9917183499999993</v>
      </c>
      <c r="G46" s="4">
        <f t="shared" si="5"/>
        <v>2.2631535299999994</v>
      </c>
      <c r="H46" s="1">
        <v>14</v>
      </c>
      <c r="I46" s="2">
        <v>20</v>
      </c>
      <c r="J46" s="2">
        <v>12</v>
      </c>
      <c r="K46" s="3">
        <v>37</v>
      </c>
    </row>
    <row r="47" spans="1:11" x14ac:dyDescent="0.25">
      <c r="A47" s="1">
        <v>102.5</v>
      </c>
      <c r="B47" s="2">
        <v>109.3</v>
      </c>
      <c r="C47" s="3">
        <v>103.8</v>
      </c>
      <c r="D47" s="4">
        <f t="shared" si="2"/>
        <v>-16.942636835000002</v>
      </c>
      <c r="E47" s="4">
        <f t="shared" si="3"/>
        <v>16.507623649000003</v>
      </c>
      <c r="F47" s="4">
        <f t="shared" si="4"/>
        <v>-4.3244421600000003</v>
      </c>
      <c r="G47" s="4">
        <f t="shared" si="5"/>
        <v>2.8005690299999997</v>
      </c>
      <c r="H47" s="1">
        <v>9</v>
      </c>
      <c r="I47" s="2">
        <v>17</v>
      </c>
      <c r="J47" s="2">
        <v>13</v>
      </c>
      <c r="K47" s="3">
        <v>32</v>
      </c>
    </row>
    <row r="48" spans="1:11" x14ac:dyDescent="0.25">
      <c r="A48" s="1">
        <v>92.5</v>
      </c>
      <c r="B48" s="2">
        <v>102.5</v>
      </c>
      <c r="C48" s="3">
        <v>99.3</v>
      </c>
      <c r="D48" s="4">
        <f t="shared" si="2"/>
        <v>-15.799758276999999</v>
      </c>
      <c r="E48" s="4">
        <f t="shared" si="3"/>
        <v>15.427740310999999</v>
      </c>
      <c r="F48" s="4">
        <f t="shared" si="4"/>
        <v>-3.35481053</v>
      </c>
      <c r="G48" s="4">
        <f t="shared" si="5"/>
        <v>0.9360633399999998</v>
      </c>
      <c r="H48" s="1">
        <v>13</v>
      </c>
      <c r="I48" s="2">
        <v>15</v>
      </c>
      <c r="J48" s="2">
        <v>6</v>
      </c>
      <c r="K48" s="3">
        <v>23</v>
      </c>
    </row>
    <row r="49" spans="1:11" x14ac:dyDescent="0.25">
      <c r="A49" s="1">
        <v>102.8</v>
      </c>
      <c r="B49" s="2">
        <v>113.8</v>
      </c>
      <c r="C49" s="3">
        <v>106.8</v>
      </c>
      <c r="D49" s="4">
        <f t="shared" si="2"/>
        <v>-17.276033408</v>
      </c>
      <c r="E49" s="4">
        <f t="shared" si="3"/>
        <v>16.258913853999999</v>
      </c>
      <c r="F49" s="4">
        <f t="shared" si="4"/>
        <v>-4.72133833</v>
      </c>
      <c r="G49" s="4">
        <f t="shared" si="5"/>
        <v>2.0972770400000003</v>
      </c>
      <c r="H49" s="1">
        <v>17</v>
      </c>
      <c r="I49" s="2">
        <v>20</v>
      </c>
      <c r="J49" s="2">
        <v>10</v>
      </c>
      <c r="K49" s="3">
        <v>32</v>
      </c>
    </row>
    <row r="50" spans="1:11" x14ac:dyDescent="0.25">
      <c r="A50" s="1">
        <v>83.3</v>
      </c>
      <c r="B50" s="2">
        <v>87.3</v>
      </c>
      <c r="C50" s="3">
        <v>96.3</v>
      </c>
      <c r="D50" s="4">
        <f t="shared" si="2"/>
        <v>-14.687077853</v>
      </c>
      <c r="E50" s="4">
        <f t="shared" si="3"/>
        <v>16.844212978999998</v>
      </c>
      <c r="F50" s="4">
        <f t="shared" si="4"/>
        <v>-1.98595959</v>
      </c>
      <c r="G50" s="4">
        <f t="shared" si="5"/>
        <v>2.7498818600000003</v>
      </c>
      <c r="H50" s="1">
        <v>1</v>
      </c>
      <c r="I50" s="2">
        <v>5</v>
      </c>
      <c r="J50" s="2">
        <v>9</v>
      </c>
      <c r="K50" s="3">
        <v>15</v>
      </c>
    </row>
    <row r="51" spans="1:11" x14ac:dyDescent="0.25">
      <c r="A51" s="1">
        <v>94.8</v>
      </c>
      <c r="B51" s="2">
        <v>101.8</v>
      </c>
      <c r="C51" s="3">
        <v>99.8</v>
      </c>
      <c r="D51" s="4">
        <f t="shared" si="2"/>
        <v>-15.982033027999998</v>
      </c>
      <c r="E51" s="4">
        <f t="shared" si="3"/>
        <v>16.074631394000001</v>
      </c>
      <c r="F51" s="4">
        <f t="shared" si="4"/>
        <v>-3.4640596700000001</v>
      </c>
      <c r="G51" s="4">
        <f t="shared" si="5"/>
        <v>2.1895209400000004</v>
      </c>
      <c r="H51" s="1">
        <v>7</v>
      </c>
      <c r="I51" s="2">
        <v>16</v>
      </c>
      <c r="J51" s="2">
        <v>11</v>
      </c>
      <c r="K51" s="3">
        <v>24</v>
      </c>
    </row>
    <row r="52" spans="1:11" x14ac:dyDescent="0.25">
      <c r="A52" s="1">
        <v>103.5</v>
      </c>
      <c r="B52" s="2">
        <v>112</v>
      </c>
      <c r="C52" s="3">
        <v>110.8</v>
      </c>
      <c r="D52" s="4">
        <f t="shared" si="2"/>
        <v>-17.608755967</v>
      </c>
      <c r="E52" s="4">
        <f t="shared" si="3"/>
        <v>17.819691085999999</v>
      </c>
      <c r="F52" s="4">
        <f t="shared" si="4"/>
        <v>-5.1199487000000001</v>
      </c>
      <c r="G52" s="4">
        <f t="shared" si="5"/>
        <v>4.1540622199999993</v>
      </c>
      <c r="H52" s="1">
        <v>18</v>
      </c>
      <c r="I52" s="2">
        <v>13</v>
      </c>
      <c r="J52" s="2">
        <v>12</v>
      </c>
      <c r="K52" s="3">
        <v>37</v>
      </c>
    </row>
    <row r="53" spans="1:11" x14ac:dyDescent="0.25">
      <c r="A53" s="1">
        <v>89.5</v>
      </c>
      <c r="B53" s="2">
        <v>96</v>
      </c>
      <c r="C53" s="3">
        <v>97.3</v>
      </c>
      <c r="D53" s="4">
        <f t="shared" si="2"/>
        <v>-15.330063677</v>
      </c>
      <c r="E53" s="4">
        <f t="shared" si="3"/>
        <v>15.992583556</v>
      </c>
      <c r="F53" s="4">
        <f t="shared" si="4"/>
        <v>-2.8249030199999998</v>
      </c>
      <c r="G53" s="4">
        <f t="shared" si="5"/>
        <v>3.0339194300000005</v>
      </c>
      <c r="H53" s="1">
        <v>7</v>
      </c>
      <c r="I53" s="2">
        <v>15</v>
      </c>
      <c r="J53" s="2">
        <v>11</v>
      </c>
      <c r="K53" s="3">
        <v>14</v>
      </c>
    </row>
    <row r="54" spans="1:11" x14ac:dyDescent="0.25">
      <c r="A54" s="1">
        <v>84.3</v>
      </c>
      <c r="B54" s="2">
        <v>89.8</v>
      </c>
      <c r="C54" s="3">
        <v>94.3</v>
      </c>
      <c r="D54" s="4">
        <f t="shared" si="2"/>
        <v>-14.638532832999999</v>
      </c>
      <c r="E54" s="4">
        <f t="shared" si="3"/>
        <v>15.892144214</v>
      </c>
      <c r="F54" s="4">
        <f t="shared" si="4"/>
        <v>-2.1301146900000001</v>
      </c>
      <c r="G54" s="4">
        <f t="shared" si="5"/>
        <v>3.2762124100000003</v>
      </c>
      <c r="H54" s="1">
        <v>8</v>
      </c>
      <c r="I54" s="2">
        <v>8</v>
      </c>
      <c r="J54" s="2">
        <v>8</v>
      </c>
      <c r="K54" s="3">
        <v>9</v>
      </c>
    </row>
    <row r="55" spans="1:11" x14ac:dyDescent="0.25">
      <c r="A55" s="1">
        <v>104.3</v>
      </c>
      <c r="B55" s="2">
        <v>109.5</v>
      </c>
      <c r="C55" s="3">
        <v>106.5</v>
      </c>
      <c r="D55" s="4">
        <f t="shared" si="2"/>
        <v>-17.280398302999998</v>
      </c>
      <c r="E55" s="4">
        <f t="shared" si="3"/>
        <v>17.429809325000001</v>
      </c>
      <c r="F55" s="4">
        <f t="shared" si="4"/>
        <v>-4.7288668600000001</v>
      </c>
      <c r="G55" s="4">
        <f t="shared" si="5"/>
        <v>3.7396191199999995</v>
      </c>
      <c r="H55" s="1">
        <v>14</v>
      </c>
      <c r="I55" s="2">
        <v>12</v>
      </c>
      <c r="J55" s="2">
        <v>12</v>
      </c>
      <c r="K55" s="3">
        <v>36</v>
      </c>
    </row>
    <row r="56" spans="1:11" ht="15.75" thickBot="1" x14ac:dyDescent="0.3">
      <c r="A56" s="5">
        <v>106</v>
      </c>
      <c r="B56" s="6">
        <v>118.5</v>
      </c>
      <c r="C56" s="7">
        <v>105</v>
      </c>
      <c r="D56" s="4">
        <f t="shared" si="2"/>
        <v>-17.42839837</v>
      </c>
      <c r="E56" s="4">
        <f t="shared" si="3"/>
        <v>15.174875634999999</v>
      </c>
      <c r="F56" s="4">
        <f t="shared" si="4"/>
        <v>-4.7656502700000001</v>
      </c>
      <c r="G56" s="4">
        <f t="shared" si="5"/>
        <v>2.0090670900000007</v>
      </c>
      <c r="H56" s="5">
        <v>12</v>
      </c>
      <c r="I56" s="6">
        <v>16</v>
      </c>
      <c r="J56" s="6">
        <v>11</v>
      </c>
      <c r="K56" s="7">
        <v>39</v>
      </c>
    </row>
  </sheetData>
  <mergeCells count="3">
    <mergeCell ref="D3:G3"/>
    <mergeCell ref="D2:G2"/>
    <mergeCell ref="D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heetViews>
  <sheetFormatPr defaultRowHeight="15" x14ac:dyDescent="0.25"/>
  <cols>
    <col min="1" max="1" width="11" bestFit="1" customWidth="1"/>
    <col min="2" max="2" width="10.42578125" customWidth="1"/>
    <col min="3" max="3" width="12.85546875" bestFit="1" customWidth="1"/>
    <col min="8" max="8" width="11.42578125" bestFit="1" customWidth="1"/>
    <col min="9" max="9" width="12.28515625" bestFit="1" customWidth="1"/>
    <col min="10" max="10" width="10.5703125" bestFit="1" customWidth="1"/>
    <col min="11" max="11" width="8.28515625" bestFit="1" customWidth="1"/>
  </cols>
  <sheetData>
    <row r="1" spans="1:11" ht="19.5" thickBot="1" x14ac:dyDescent="0.35">
      <c r="A1" s="36" t="s">
        <v>51</v>
      </c>
      <c r="B1" s="23"/>
      <c r="C1" s="24"/>
      <c r="D1" s="107" t="s">
        <v>50</v>
      </c>
      <c r="E1" s="108"/>
      <c r="F1" s="108"/>
      <c r="G1" s="109"/>
      <c r="H1" s="36" t="s">
        <v>52</v>
      </c>
      <c r="I1" s="23"/>
      <c r="J1" s="23"/>
      <c r="K1" s="24"/>
    </row>
    <row r="2" spans="1:11" x14ac:dyDescent="0.25">
      <c r="A2" s="25">
        <v>-0.49320618999999999</v>
      </c>
      <c r="B2" s="26">
        <v>-0.1712979</v>
      </c>
      <c r="C2" s="26">
        <v>-0.37241197999999998</v>
      </c>
      <c r="D2" s="104" t="s">
        <v>49</v>
      </c>
      <c r="E2" s="105"/>
      <c r="F2" s="105"/>
      <c r="G2" s="106"/>
      <c r="H2" s="26">
        <v>-0.30070761000000001</v>
      </c>
      <c r="I2" s="26">
        <v>-8.9789389999999997E-2</v>
      </c>
      <c r="J2" s="26">
        <v>-0.20515663000000001</v>
      </c>
      <c r="K2" s="27">
        <v>-0.64698878999999998</v>
      </c>
    </row>
    <row r="3" spans="1:11" ht="15.75" thickBot="1" x14ac:dyDescent="0.3">
      <c r="A3" s="28">
        <v>1.1254057099999999</v>
      </c>
      <c r="B3" s="29">
        <v>-2.39657608</v>
      </c>
      <c r="C3" s="29">
        <v>1.21024379</v>
      </c>
      <c r="D3" s="101" t="s">
        <v>48</v>
      </c>
      <c r="E3" s="102"/>
      <c r="F3" s="102"/>
      <c r="G3" s="103"/>
      <c r="H3" s="29">
        <v>0.64927420999999996</v>
      </c>
      <c r="I3" s="29">
        <v>-0.62828861999999996</v>
      </c>
      <c r="J3" s="29">
        <v>1.06239876</v>
      </c>
      <c r="K3" s="30">
        <v>-0.70412193000000001</v>
      </c>
    </row>
    <row r="4" spans="1:11" x14ac:dyDescent="0.25">
      <c r="A4" s="70">
        <f>AVERAGE(A7:A56)</f>
        <v>-7.7493567118835923E-15</v>
      </c>
      <c r="B4" s="71">
        <f t="shared" ref="B4:K4" si="0">AVERAGE(B7:B56)</f>
        <v>-2.9132252166164106E-15</v>
      </c>
      <c r="C4" s="72">
        <f t="shared" si="0"/>
        <v>-1.2928547121759948E-14</v>
      </c>
      <c r="D4" s="65">
        <f t="shared" si="0"/>
        <v>9.1304741545172868E-15</v>
      </c>
      <c r="E4" s="62">
        <f t="shared" si="0"/>
        <v>-1.7332801860447944E-14</v>
      </c>
      <c r="F4" s="62">
        <f t="shared" si="0"/>
        <v>2.2204460492503131E-16</v>
      </c>
      <c r="G4" s="66">
        <f t="shared" si="0"/>
        <v>-1.8651746813702629E-16</v>
      </c>
      <c r="H4" s="70">
        <f t="shared" si="0"/>
        <v>-1.5487611193520934E-16</v>
      </c>
      <c r="I4" s="71">
        <f t="shared" si="0"/>
        <v>-1.2434497875801754E-16</v>
      </c>
      <c r="J4" s="71">
        <f t="shared" si="0"/>
        <v>-2.2037927038809358E-16</v>
      </c>
      <c r="K4" s="72">
        <f t="shared" si="0"/>
        <v>-1.5321077739827159E-16</v>
      </c>
    </row>
    <row r="5" spans="1:11" ht="15.75" thickBot="1" x14ac:dyDescent="0.3">
      <c r="A5" s="67">
        <f>_xlfn.STDEV.S(A7:A56)</f>
        <v>1</v>
      </c>
      <c r="B5" s="68">
        <f t="shared" ref="B5:K5" si="1">_xlfn.STDEV.S(B7:B56)</f>
        <v>0.99999999999999978</v>
      </c>
      <c r="C5" s="69">
        <f t="shared" si="1"/>
        <v>1</v>
      </c>
      <c r="D5" s="67">
        <f t="shared" si="1"/>
        <v>1.0000000034382166</v>
      </c>
      <c r="E5" s="68">
        <f t="shared" si="1"/>
        <v>0.99999999914477566</v>
      </c>
      <c r="F5" s="68">
        <f t="shared" si="1"/>
        <v>1.0000000006970982</v>
      </c>
      <c r="G5" s="69">
        <f t="shared" si="1"/>
        <v>1.0000000028923017</v>
      </c>
      <c r="H5" s="67">
        <f t="shared" si="1"/>
        <v>1.0000000000000002</v>
      </c>
      <c r="I5" s="68">
        <f t="shared" si="1"/>
        <v>1.0000000000000004</v>
      </c>
      <c r="J5" s="68">
        <f t="shared" si="1"/>
        <v>1.0000000000000004</v>
      </c>
      <c r="K5" s="69">
        <f t="shared" si="1"/>
        <v>0.99999999999999956</v>
      </c>
    </row>
    <row r="6" spans="1:11" x14ac:dyDescent="0.25">
      <c r="A6" s="1" t="s">
        <v>7</v>
      </c>
      <c r="B6" s="2" t="s">
        <v>8</v>
      </c>
      <c r="C6" s="2" t="s">
        <v>9</v>
      </c>
      <c r="D6" s="73" t="s">
        <v>10</v>
      </c>
      <c r="E6" s="44" t="s">
        <v>11</v>
      </c>
      <c r="F6" s="44" t="s">
        <v>12</v>
      </c>
      <c r="G6" s="45" t="s">
        <v>13</v>
      </c>
      <c r="H6" s="73" t="s">
        <v>15</v>
      </c>
      <c r="I6" s="44" t="s">
        <v>14</v>
      </c>
      <c r="J6" s="44" t="s">
        <v>16</v>
      </c>
      <c r="K6" s="45" t="s">
        <v>17</v>
      </c>
    </row>
    <row r="7" spans="1:11" x14ac:dyDescent="0.25">
      <c r="A7" s="2">
        <f>('SPSS Unstand'!A7-'SPSS Unstand'!A$4)/'SPSS Unstand'!A$5</f>
        <v>-0.79538303355664319</v>
      </c>
      <c r="B7" s="2">
        <f>('SPSS Unstand'!B7-'SPSS Unstand'!B$4)/'SPSS Unstand'!B$5</f>
        <v>-1.0491574161553368</v>
      </c>
      <c r="C7" s="2">
        <f>('SPSS Unstand'!C7-'SPSS Unstand'!C$4)/'SPSS Unstand'!C$5</f>
        <v>-1.0631935594812181</v>
      </c>
      <c r="D7" s="1">
        <f>$A$2*A7+$B$2*B7+$C$2*C7</f>
        <v>0.9679523163375976</v>
      </c>
      <c r="E7" s="2">
        <f>$A$3*A7+$B$3*B7+$C$3*C7</f>
        <v>0.33253355718057831</v>
      </c>
      <c r="F7" s="2">
        <f>$H$2*H7+$I$2*I7+$J$2*J7+$K$2*K7</f>
        <v>0.96767858068536738</v>
      </c>
      <c r="G7" s="3">
        <f>$H$3*H7+$I$3*I7+$J$3*J7+$K$3*K7</f>
        <v>-0.13844891518013347</v>
      </c>
      <c r="H7" s="1">
        <f>('SPSS Unstand'!H7-'SPSS Unstand'!H$4)/'SPSS Unstand'!H$5</f>
        <v>-0.56200418258919038</v>
      </c>
      <c r="I7" s="2">
        <f>('SPSS Unstand'!I7-'SPSS Unstand'!I$4)/'SPSS Unstand'!I$5</f>
        <v>-0.55529808795247582</v>
      </c>
      <c r="J7" s="2">
        <f>('SPSS Unstand'!J7-'SPSS Unstand'!J$4)/'SPSS Unstand'!J$5</f>
        <v>-0.72910258872037037</v>
      </c>
      <c r="K7" s="3">
        <f>('SPSS Unstand'!K7-'SPSS Unstand'!K$4)/'SPSS Unstand'!K$5</f>
        <v>-0.92619771591004219</v>
      </c>
    </row>
    <row r="8" spans="1:11" x14ac:dyDescent="0.25">
      <c r="A8" s="2">
        <f>('SPSS Unstand'!A8-'SPSS Unstand'!A$4)/'SPSS Unstand'!A$5</f>
        <v>-1.3677971426961004</v>
      </c>
      <c r="B8" s="2">
        <f>('SPSS Unstand'!B8-'SPSS Unstand'!B$4)/'SPSS Unstand'!B$5</f>
        <v>-1.4640003033566553</v>
      </c>
      <c r="C8" s="2">
        <f>('SPSS Unstand'!C8-'SPSS Unstand'!C$4)/'SPSS Unstand'!C$5</f>
        <v>-1.2754078428107998</v>
      </c>
      <c r="D8" s="1">
        <f t="shared" ref="D8:D56" si="2">$A$2*A8+$B$2*B8+$C$2*C8</f>
        <v>1.4003633550550867</v>
      </c>
      <c r="E8" s="2">
        <f t="shared" ref="E8:E56" si="3">$A$3*A8+$B$3*B8+$C$3*C8</f>
        <v>0.42570697214636133</v>
      </c>
      <c r="F8" s="2">
        <f t="shared" ref="F8:F56" si="4">$H$2*H8+$I$2*I8+$J$2*J8+$K$2*K8</f>
        <v>1.3813960909587519</v>
      </c>
      <c r="G8" s="3">
        <f t="shared" ref="G8:G56" si="5">$H$3*H8+$I$3*I8+$J$3*J8+$K$3*K8</f>
        <v>0.71586194941522818</v>
      </c>
      <c r="H8" s="1">
        <f>('SPSS Unstand'!H8-'SPSS Unstand'!H$4)/'SPSS Unstand'!H$5</f>
        <v>-1.0683142569938664</v>
      </c>
      <c r="I8" s="2">
        <f>('SPSS Unstand'!I8-'SPSS Unstand'!I$4)/'SPSS Unstand'!I$5</f>
        <v>-1.1162052475004312</v>
      </c>
      <c r="J8" s="2">
        <f>('SPSS Unstand'!J8-'SPSS Unstand'!J$4)/'SPSS Unstand'!J$5</f>
        <v>-0.26172913441244078</v>
      </c>
      <c r="K8" s="3">
        <f>('SPSS Unstand'!K8-'SPSS Unstand'!K$4)/'SPSS Unstand'!K$5</f>
        <v>-1.4006842507000228</v>
      </c>
    </row>
    <row r="9" spans="1:11" x14ac:dyDescent="0.25">
      <c r="A9" s="2">
        <f>('SPSS Unstand'!A9-'SPSS Unstand'!A$4)/'SPSS Unstand'!A$5</f>
        <v>-0.52280488634737809</v>
      </c>
      <c r="B9" s="2">
        <f>('SPSS Unstand'!B9-'SPSS Unstand'!B$4)/'SPSS Unstand'!B$5</f>
        <v>-0.62443731735398744</v>
      </c>
      <c r="C9" s="2">
        <f>('SPSS Unstand'!C9-'SPSS Unstand'!C$4)/'SPSS Unstand'!C$5</f>
        <v>-0.80853641948571919</v>
      </c>
      <c r="D9" s="1">
        <f t="shared" si="2"/>
        <v>0.66592405613593231</v>
      </c>
      <c r="E9" s="2">
        <f t="shared" si="3"/>
        <v>-7.0382246752731747E-2</v>
      </c>
      <c r="F9" s="2">
        <f t="shared" si="4"/>
        <v>0.67541926406386854</v>
      </c>
      <c r="G9" s="3">
        <f t="shared" si="5"/>
        <v>-0.70373160152960201</v>
      </c>
      <c r="H9" s="1">
        <f>('SPSS Unstand'!H9-'SPSS Unstand'!H$4)/'SPSS Unstand'!H$5</f>
        <v>-0.81515921979152839</v>
      </c>
      <c r="I9" s="2">
        <f>('SPSS Unstand'!I9-'SPSS Unstand'!I$4)/'SPSS Unstand'!I$5</f>
        <v>-0.55529808795247582</v>
      </c>
      <c r="J9" s="2">
        <f>('SPSS Unstand'!J9-'SPSS Unstand'!J$4)/'SPSS Unstand'!J$5</f>
        <v>-0.72910258872037037</v>
      </c>
      <c r="K9" s="3">
        <f>('SPSS Unstand'!K9-'SPSS Unstand'!K$4)/'SPSS Unstand'!K$5</f>
        <v>-0.3568138741620655</v>
      </c>
    </row>
    <row r="10" spans="1:11" x14ac:dyDescent="0.25">
      <c r="A10" s="2">
        <f>('SPSS Unstand'!A10-'SPSS Unstand'!A$4)/'SPSS Unstand'!A$5</f>
        <v>0.33581627736180669</v>
      </c>
      <c r="B10" s="2">
        <f>('SPSS Unstand'!B10-'SPSS Unstand'!B$4)/'SPSS Unstand'!B$5</f>
        <v>-0.2787349113528888</v>
      </c>
      <c r="C10" s="2">
        <f>('SPSS Unstand'!C10-'SPSS Unstand'!C$4)/'SPSS Unstand'!C$5</f>
        <v>0.84673499048501821</v>
      </c>
      <c r="D10" s="1">
        <f t="shared" si="2"/>
        <v>-0.43321421606797073</v>
      </c>
      <c r="E10" s="2">
        <f t="shared" si="3"/>
        <v>2.0706947412733774</v>
      </c>
      <c r="F10" s="2">
        <f t="shared" si="4"/>
        <v>-0.22741924854231454</v>
      </c>
      <c r="G10" s="3">
        <f t="shared" si="5"/>
        <v>1.0548451073450194</v>
      </c>
      <c r="H10" s="1">
        <f>('SPSS Unstand'!H10-'SPSS Unstand'!H$4)/'SPSS Unstand'!H$5</f>
        <v>0.45061596622016137</v>
      </c>
      <c r="I10" s="2">
        <f>('SPSS Unstand'!I10-'SPSS Unstand'!I$4)/'SPSS Unstand'!I$5</f>
        <v>5.6090715954794325E-3</v>
      </c>
      <c r="J10" s="2">
        <f>('SPSS Unstand'!J10-'SPSS Unstand'!J$4)/'SPSS Unstand'!J$5</f>
        <v>0.67301777420341835</v>
      </c>
      <c r="K10" s="3">
        <f>('SPSS Unstand'!K10-'SPSS Unstand'!K$4)/'SPSS Unstand'!K$5</f>
        <v>-7.212195328807719E-2</v>
      </c>
    </row>
    <row r="11" spans="1:11" x14ac:dyDescent="0.25">
      <c r="A11" s="2">
        <f>('SPSS Unstand'!A11-'SPSS Unstand'!A$4)/'SPSS Unstand'!A$5</f>
        <v>0.43121862888504986</v>
      </c>
      <c r="B11" s="2">
        <f>('SPSS Unstand'!B11-'SPSS Unstand'!B$4)/'SPSS Unstand'!B$5</f>
        <v>0.11635355264836666</v>
      </c>
      <c r="C11" s="2">
        <f>('SPSS Unstand'!C11-'SPSS Unstand'!C$4)/'SPSS Unstand'!C$5</f>
        <v>4.0320713832607998E-2</v>
      </c>
      <c r="D11" s="1">
        <f t="shared" si="2"/>
        <v>-0.24762673310903896</v>
      </c>
      <c r="E11" s="2">
        <f t="shared" si="3"/>
        <v>0.25524365962979073</v>
      </c>
      <c r="F11" s="2">
        <f t="shared" si="4"/>
        <v>-0.20841654721284539</v>
      </c>
      <c r="G11" s="3">
        <f t="shared" si="5"/>
        <v>0.18508037959236134</v>
      </c>
      <c r="H11" s="1">
        <f>('SPSS Unstand'!H11-'SPSS Unstand'!H$4)/'SPSS Unstand'!H$5</f>
        <v>-0.30884914538685249</v>
      </c>
      <c r="I11" s="2">
        <f>('SPSS Unstand'!I11-'SPSS Unstand'!I$4)/'SPSS Unstand'!I$5</f>
        <v>0.28606265136945708</v>
      </c>
      <c r="J11" s="2">
        <f>('SPSS Unstand'!J11-'SPSS Unstand'!J$4)/'SPSS Unstand'!J$5</f>
        <v>0.67301777420341835</v>
      </c>
      <c r="K11" s="3">
        <f>('SPSS Unstand'!K11-'SPSS Unstand'!K$4)/'SPSS Unstand'!K$5</f>
        <v>0.21256996758591115</v>
      </c>
    </row>
    <row r="12" spans="1:11" x14ac:dyDescent="0.25">
      <c r="A12" s="2">
        <f>('SPSS Unstand'!A12-'SPSS Unstand'!A$4)/'SPSS Unstand'!A$5</f>
        <v>-0.41377362746367241</v>
      </c>
      <c r="B12" s="2">
        <f>('SPSS Unstand'!B12-'SPSS Unstand'!B$4)/'SPSS Unstand'!B$5</f>
        <v>-0.90099924215486593</v>
      </c>
      <c r="C12" s="2">
        <f>('SPSS Unstand'!C12-'SPSS Unstand'!C$4)/'SPSS Unstand'!C$5</f>
        <v>-0.74487213448684531</v>
      </c>
      <c r="D12" s="1">
        <f t="shared" si="2"/>
        <v>0.63581429885762963</v>
      </c>
      <c r="E12" s="2">
        <f t="shared" si="3"/>
        <v>0.7921731537447001</v>
      </c>
      <c r="F12" s="2">
        <f t="shared" si="4"/>
        <v>0.58802240330878752</v>
      </c>
      <c r="G12" s="3">
        <f t="shared" si="5"/>
        <v>0.59976121808668581</v>
      </c>
      <c r="H12" s="1">
        <f>('SPSS Unstand'!H12-'SPSS Unstand'!H$4)/'SPSS Unstand'!H$5</f>
        <v>-0.30884914538685249</v>
      </c>
      <c r="I12" s="2">
        <f>('SPSS Unstand'!I12-'SPSS Unstand'!I$4)/'SPSS Unstand'!I$5</f>
        <v>5.6090715954794325E-3</v>
      </c>
      <c r="J12" s="2">
        <f>('SPSS Unstand'!J12-'SPSS Unstand'!J$4)/'SPSS Unstand'!J$5</f>
        <v>0.20564431989548879</v>
      </c>
      <c r="K12" s="3">
        <f>('SPSS Unstand'!K12-'SPSS Unstand'!K$4)/'SPSS Unstand'!K$5</f>
        <v>-0.83130040895204604</v>
      </c>
    </row>
    <row r="13" spans="1:11" x14ac:dyDescent="0.25">
      <c r="A13" s="2">
        <f>('SPSS Unstand'!A13-'SPSS Unstand'!A$4)/'SPSS Unstand'!A$5</f>
        <v>-0.45466034954506179</v>
      </c>
      <c r="B13" s="2">
        <f>('SPSS Unstand'!B13-'SPSS Unstand'!B$4)/'SPSS Unstand'!B$5</f>
        <v>-0.70345501015423817</v>
      </c>
      <c r="C13" s="2">
        <f>('SPSS Unstand'!C13-'SPSS Unstand'!C$4)/'SPSS Unstand'!C$5</f>
        <v>-0.80853641948571919</v>
      </c>
      <c r="D13" s="1">
        <f t="shared" si="2"/>
        <v>0.6458503136098751</v>
      </c>
      <c r="E13" s="2">
        <f t="shared" si="3"/>
        <v>0.1956799165317693</v>
      </c>
      <c r="F13" s="2">
        <f t="shared" si="4"/>
        <v>0.66069111167030492</v>
      </c>
      <c r="G13" s="3">
        <f t="shared" si="5"/>
        <v>-0.47254528981546673</v>
      </c>
      <c r="H13" s="1">
        <f>('SPSS Unstand'!H13-'SPSS Unstand'!H$4)/'SPSS Unstand'!H$5</f>
        <v>-0.56200418258919038</v>
      </c>
      <c r="I13" s="2">
        <f>('SPSS Unstand'!I13-'SPSS Unstand'!I$4)/'SPSS Unstand'!I$5</f>
        <v>-0.55529808795247582</v>
      </c>
      <c r="J13" s="2">
        <f>('SPSS Unstand'!J13-'SPSS Unstand'!J$4)/'SPSS Unstand'!J$5</f>
        <v>-0.72910258872037037</v>
      </c>
      <c r="K13" s="3">
        <f>('SPSS Unstand'!K13-'SPSS Unstand'!K$4)/'SPSS Unstand'!K$5</f>
        <v>-0.45171118112006164</v>
      </c>
    </row>
    <row r="14" spans="1:11" x14ac:dyDescent="0.25">
      <c r="A14" s="2">
        <f>('SPSS Unstand'!A14-'SPSS Unstand'!A$4)/'SPSS Unstand'!A$5</f>
        <v>1.630562476605816</v>
      </c>
      <c r="B14" s="2">
        <f>('SPSS Unstand'!B14-'SPSS Unstand'!B$4)/'SPSS Unstand'!B$5</f>
        <v>1.5189175998528239</v>
      </c>
      <c r="C14" s="2">
        <f>('SPSS Unstand'!C14-'SPSS Unstand'!C$4)/'SPSS Unstand'!C$5</f>
        <v>2.6505563987864638</v>
      </c>
      <c r="D14" s="1">
        <f t="shared" si="2"/>
        <v>-2.0514898583452839</v>
      </c>
      <c r="E14" s="2">
        <f t="shared" si="3"/>
        <v>1.4026621560617185</v>
      </c>
      <c r="F14" s="2">
        <f t="shared" si="4"/>
        <v>-2.397537166810622</v>
      </c>
      <c r="G14" s="3">
        <f t="shared" si="5"/>
        <v>0.83903242216436524</v>
      </c>
      <c r="H14" s="1">
        <f>('SPSS Unstand'!H14-'SPSS Unstand'!H$4)/'SPSS Unstand'!H$5</f>
        <v>1.7163911522318511</v>
      </c>
      <c r="I14" s="2">
        <f>('SPSS Unstand'!I14-'SPSS Unstand'!I$4)/'SPSS Unstand'!I$5</f>
        <v>1.6883305502393451</v>
      </c>
      <c r="J14" s="2">
        <f>('SPSS Unstand'!J14-'SPSS Unstand'!J$4)/'SPSS Unstand'!J$5</f>
        <v>2.0751381371272073</v>
      </c>
      <c r="K14" s="3">
        <f>('SPSS Unstand'!K14-'SPSS Unstand'!K$4)/'SPSS Unstand'!K$5</f>
        <v>2.0156187997878372</v>
      </c>
    </row>
    <row r="15" spans="1:11" x14ac:dyDescent="0.25">
      <c r="A15" s="2">
        <f>('SPSS Unstand'!A15-'SPSS Unstand'!A$4)/'SPSS Unstand'!A$5</f>
        <v>0.5402498877687556</v>
      </c>
      <c r="B15" s="2">
        <f>('SPSS Unstand'!B15-'SPSS Unstand'!B$4)/'SPSS Unstand'!B$5</f>
        <v>0.16573961064852361</v>
      </c>
      <c r="C15" s="2">
        <f>('SPSS Unstand'!C15-'SPSS Unstand'!C$4)/'SPSS Unstand'!C$5</f>
        <v>0.21009214049627284</v>
      </c>
      <c r="D15" s="1">
        <f t="shared" si="2"/>
        <v>-0.3730862660699204</v>
      </c>
      <c r="E15" s="2">
        <f t="shared" si="3"/>
        <v>0.46505543049647341</v>
      </c>
      <c r="F15" s="2">
        <f t="shared" si="4"/>
        <v>-0.29326732794955029</v>
      </c>
      <c r="G15" s="3">
        <f t="shared" si="5"/>
        <v>0.3960250476125845</v>
      </c>
      <c r="H15" s="1">
        <f>('SPSS Unstand'!H15-'SPSS Unstand'!H$4)/'SPSS Unstand'!H$5</f>
        <v>-0.30884914538685249</v>
      </c>
      <c r="I15" s="2">
        <f>('SPSS Unstand'!I15-'SPSS Unstand'!I$4)/'SPSS Unstand'!I$5</f>
        <v>0.8469698109174123</v>
      </c>
      <c r="J15" s="2">
        <f>('SPSS Unstand'!J15-'SPSS Unstand'!J$4)/'SPSS Unstand'!J$5</f>
        <v>1.140391228511348</v>
      </c>
      <c r="K15" s="3">
        <f>('SPSS Unstand'!K15-'SPSS Unstand'!K$4)/'SPSS Unstand'!K$5</f>
        <v>0.11767266062791502</v>
      </c>
    </row>
    <row r="16" spans="1:11" x14ac:dyDescent="0.25">
      <c r="A16" s="2">
        <f>('SPSS Unstand'!A16-'SPSS Unstand'!A$4)/'SPSS Unstand'!A$5</f>
        <v>1.0854061821872858</v>
      </c>
      <c r="B16" s="2">
        <f>('SPSS Unstand'!B16-'SPSS Unstand'!B$4)/'SPSS Unstand'!B$5</f>
        <v>1.3707594258523532</v>
      </c>
      <c r="C16" s="2">
        <f>('SPSS Unstand'!C16-'SPSS Unstand'!C$4)/'SPSS Unstand'!C$5</f>
        <v>-0.17189356949697382</v>
      </c>
      <c r="D16" s="1">
        <f t="shared" si="2"/>
        <v>-0.70612203420711539</v>
      </c>
      <c r="E16" s="2">
        <f t="shared" si="3"/>
        <v>-2.2716400613540579</v>
      </c>
      <c r="F16" s="2">
        <f t="shared" si="4"/>
        <v>-0.92236209333662889</v>
      </c>
      <c r="G16" s="3">
        <f t="shared" si="5"/>
        <v>-0.65034075389324886</v>
      </c>
      <c r="H16" s="1">
        <f>('SPSS Unstand'!H16-'SPSS Unstand'!H$4)/'SPSS Unstand'!H$5</f>
        <v>0.70377100342249932</v>
      </c>
      <c r="I16" s="2">
        <f>('SPSS Unstand'!I16-'SPSS Unstand'!I$4)/'SPSS Unstand'!I$5</f>
        <v>1.12742339069139</v>
      </c>
      <c r="J16" s="2">
        <f>('SPSS Unstand'!J16-'SPSS Unstand'!J$4)/'SPSS Unstand'!J$5</f>
        <v>0.20564431989548879</v>
      </c>
      <c r="K16" s="3">
        <f>('SPSS Unstand'!K16-'SPSS Unstand'!K$4)/'SPSS Unstand'!K$5</f>
        <v>0.87685111629188395</v>
      </c>
    </row>
    <row r="17" spans="1:11" x14ac:dyDescent="0.25">
      <c r="A17" s="2">
        <f>('SPSS Unstand'!A17-'SPSS Unstand'!A$4)/'SPSS Unstand'!A$5</f>
        <v>0.60839442457107185</v>
      </c>
      <c r="B17" s="2">
        <f>('SPSS Unstand'!B17-'SPSS Unstand'!B$4)/'SPSS Unstand'!B$5</f>
        <v>0.31389778464899443</v>
      </c>
      <c r="C17" s="2">
        <f>('SPSS Unstand'!C17-'SPSS Unstand'!C$4)/'SPSS Unstand'!C$5</f>
        <v>0.2525349971621898</v>
      </c>
      <c r="D17" s="1">
        <f t="shared" si="2"/>
        <v>-0.44788098579743119</v>
      </c>
      <c r="E17" s="2">
        <f t="shared" si="3"/>
        <v>0.23803954916288506</v>
      </c>
      <c r="F17" s="2">
        <f t="shared" si="4"/>
        <v>-0.41103135130844126</v>
      </c>
      <c r="G17" s="3">
        <f t="shared" si="5"/>
        <v>0.16140286794599384</v>
      </c>
      <c r="H17" s="1">
        <f>('SPSS Unstand'!H17-'SPSS Unstand'!H$4)/'SPSS Unstand'!H$5</f>
        <v>0.19746092901782344</v>
      </c>
      <c r="I17" s="2">
        <f>('SPSS Unstand'!I17-'SPSS Unstand'!I$4)/'SPSS Unstand'!I$5</f>
        <v>0.8469698109174123</v>
      </c>
      <c r="J17" s="2">
        <f>('SPSS Unstand'!J17-'SPSS Unstand'!J$4)/'SPSS Unstand'!J$5</f>
        <v>0.67301777420341835</v>
      </c>
      <c r="K17" s="3">
        <f>('SPSS Unstand'!K17-'SPSS Unstand'!K$4)/'SPSS Unstand'!K$5</f>
        <v>0.21256996758591115</v>
      </c>
    </row>
    <row r="18" spans="1:11" x14ac:dyDescent="0.25">
      <c r="A18" s="2">
        <f>('SPSS Unstand'!A18-'SPSS Unstand'!A$4)/'SPSS Unstand'!A$5</f>
        <v>9.0495944873468473E-2</v>
      </c>
      <c r="B18" s="2">
        <f>('SPSS Unstand'!B18-'SPSS Unstand'!B$4)/'SPSS Unstand'!B$5</f>
        <v>0.51144201664962219</v>
      </c>
      <c r="C18" s="2">
        <f>('SPSS Unstand'!C18-'SPSS Unstand'!C$4)/'SPSS Unstand'!C$5</f>
        <v>-0.5326578511572635</v>
      </c>
      <c r="D18" s="1">
        <f t="shared" si="2"/>
        <v>6.6126061406683062E-2</v>
      </c>
      <c r="E18" s="2">
        <f t="shared" si="3"/>
        <v>-1.7685109068748219</v>
      </c>
      <c r="F18" s="2">
        <f t="shared" si="4"/>
        <v>0.16097473038559701</v>
      </c>
      <c r="G18" s="3">
        <f t="shared" si="5"/>
        <v>-2.2628656365659729</v>
      </c>
      <c r="H18" s="1">
        <f>('SPSS Unstand'!H18-'SPSS Unstand'!H$4)/'SPSS Unstand'!H$5</f>
        <v>-0.30884914538685249</v>
      </c>
      <c r="I18" s="2">
        <f>('SPSS Unstand'!I18-'SPSS Unstand'!I$4)/'SPSS Unstand'!I$5</f>
        <v>1.12742339069139</v>
      </c>
      <c r="J18" s="2">
        <f>('SPSS Unstand'!J18-'SPSS Unstand'!J$4)/'SPSS Unstand'!J$5</f>
        <v>-1.1964760430282999</v>
      </c>
      <c r="K18" s="3">
        <f>('SPSS Unstand'!K18-'SPSS Unstand'!K$4)/'SPSS Unstand'!K$5</f>
        <v>0.11767266062791502</v>
      </c>
    </row>
    <row r="19" spans="1:11" x14ac:dyDescent="0.25">
      <c r="A19" s="2">
        <f>('SPSS Unstand'!A19-'SPSS Unstand'!A$4)/'SPSS Unstand'!A$5</f>
        <v>0.63565223929199877</v>
      </c>
      <c r="B19" s="2">
        <f>('SPSS Unstand'!B19-'SPSS Unstand'!B$4)/'SPSS Unstand'!B$5</f>
        <v>0.58058249784984217</v>
      </c>
      <c r="C19" s="2">
        <f>('SPSS Unstand'!C19-'SPSS Unstand'!C$4)/'SPSS Unstand'!C$5</f>
        <v>0.88917784715093517</v>
      </c>
      <c r="D19" s="1">
        <f t="shared" si="2"/>
        <v>-0.74410066439422462</v>
      </c>
      <c r="E19" s="2">
        <f t="shared" si="3"/>
        <v>0.4000785005799069</v>
      </c>
      <c r="F19" s="2">
        <f t="shared" si="4"/>
        <v>-0.74244416086349696</v>
      </c>
      <c r="G19" s="3">
        <f t="shared" si="5"/>
        <v>0.18869548692647398</v>
      </c>
      <c r="H19" s="1">
        <f>('SPSS Unstand'!H19-'SPSS Unstand'!H$4)/'SPSS Unstand'!H$5</f>
        <v>1.2100810778271753</v>
      </c>
      <c r="I19" s="2">
        <f>('SPSS Unstand'!I19-'SPSS Unstand'!I$4)/'SPSS Unstand'!I$5</f>
        <v>0.8469698109174123</v>
      </c>
      <c r="J19" s="2">
        <f>('SPSS Unstand'!J19-'SPSS Unstand'!J$4)/'SPSS Unstand'!J$5</f>
        <v>0.20564431989548879</v>
      </c>
      <c r="K19" s="3">
        <f>('SPSS Unstand'!K19-'SPSS Unstand'!K$4)/'SPSS Unstand'!K$5</f>
        <v>0.40236458150190335</v>
      </c>
    </row>
    <row r="20" spans="1:11" x14ac:dyDescent="0.25">
      <c r="A20" s="2">
        <f>('SPSS Unstand'!A20-'SPSS Unstand'!A$4)/'SPSS Unstand'!A$5</f>
        <v>9.0495944873468473E-2</v>
      </c>
      <c r="B20" s="2">
        <f>('SPSS Unstand'!B20-'SPSS Unstand'!B$4)/'SPSS Unstand'!B$5</f>
        <v>-0.11082231415235497</v>
      </c>
      <c r="C20" s="2">
        <f>('SPSS Unstand'!C20-'SPSS Unstand'!C$4)/'SPSS Unstand'!C$5</f>
        <v>-0.10822928449809986</v>
      </c>
      <c r="D20" s="1">
        <f t="shared" si="2"/>
        <v>1.4656351639865946E-2</v>
      </c>
      <c r="E20" s="2">
        <f t="shared" si="3"/>
        <v>0.23645494086025742</v>
      </c>
      <c r="F20" s="2">
        <f t="shared" si="4"/>
        <v>4.2833299667664693E-2</v>
      </c>
      <c r="G20" s="3">
        <f t="shared" si="5"/>
        <v>0.10719974090169149</v>
      </c>
      <c r="H20" s="1">
        <f>('SPSS Unstand'!H20-'SPSS Unstand'!H$4)/'SPSS Unstand'!H$5</f>
        <v>-0.81515921979152839</v>
      </c>
      <c r="I20" s="2">
        <f>('SPSS Unstand'!I20-'SPSS Unstand'!I$4)/'SPSS Unstand'!I$5</f>
        <v>-1.1162052475004312</v>
      </c>
      <c r="J20" s="2">
        <f>('SPSS Unstand'!J20-'SPSS Unstand'!J$4)/'SPSS Unstand'!J$5</f>
        <v>0.20564431989548879</v>
      </c>
      <c r="K20" s="3">
        <f>('SPSS Unstand'!K20-'SPSS Unstand'!K$4)/'SPSS Unstand'!K$5</f>
        <v>0.40236458150190335</v>
      </c>
    </row>
    <row r="21" spans="1:11" x14ac:dyDescent="0.25">
      <c r="A21" s="2">
        <f>('SPSS Unstand'!A21-'SPSS Unstand'!A$4)/'SPSS Unstand'!A$5</f>
        <v>0.15864048167578476</v>
      </c>
      <c r="B21" s="2">
        <f>('SPSS Unstand'!B21-'SPSS Unstand'!B$4)/'SPSS Unstand'!B$5</f>
        <v>3.7335859848115847E-2</v>
      </c>
      <c r="C21" s="2">
        <f>('SPSS Unstand'!C21-'SPSS Unstand'!C$4)/'SPSS Unstand'!C$5</f>
        <v>-2.1221428333089666E-3</v>
      </c>
      <c r="D21" s="1">
        <f t="shared" si="2"/>
        <v>-8.3847710519359769E-2</v>
      </c>
      <c r="E21" s="2">
        <f t="shared" si="3"/>
        <v>8.6488365091346484E-2</v>
      </c>
      <c r="F21" s="2">
        <f t="shared" si="4"/>
        <v>-5.0140642803394531E-2</v>
      </c>
      <c r="G21" s="3">
        <f t="shared" si="5"/>
        <v>-0.56057601010394875</v>
      </c>
      <c r="H21" s="1">
        <f>('SPSS Unstand'!H21-'SPSS Unstand'!H$4)/'SPSS Unstand'!H$5</f>
        <v>0.45061596622016137</v>
      </c>
      <c r="I21" s="2">
        <f>('SPSS Unstand'!I21-'SPSS Unstand'!I$4)/'SPSS Unstand'!I$5</f>
        <v>-1.1162052475004312</v>
      </c>
      <c r="J21" s="2">
        <f>('SPSS Unstand'!J21-'SPSS Unstand'!J$4)/'SPSS Unstand'!J$5</f>
        <v>-1.1964760430282999</v>
      </c>
      <c r="K21" s="3">
        <f>('SPSS Unstand'!K21-'SPSS Unstand'!K$4)/'SPSS Unstand'!K$5</f>
        <v>0.40236458150190335</v>
      </c>
    </row>
    <row r="22" spans="1:11" x14ac:dyDescent="0.25">
      <c r="A22" s="2">
        <f>('SPSS Unstand'!A22-'SPSS Unstand'!A$4)/'SPSS Unstand'!A$5</f>
        <v>-2.3627073800099176</v>
      </c>
      <c r="B22" s="2">
        <f>('SPSS Unstand'!B22-'SPSS Unstand'!B$4)/'SPSS Unstand'!B$5</f>
        <v>-1.2960877061561216</v>
      </c>
      <c r="C22" s="2">
        <f>('SPSS Unstand'!C22-'SPSS Unstand'!C$4)/'SPSS Unstand'!C$5</f>
        <v>-1.6573935528040464</v>
      </c>
      <c r="D22" s="1">
        <f t="shared" si="2"/>
        <v>2.0045522218989236</v>
      </c>
      <c r="E22" s="2">
        <f t="shared" si="3"/>
        <v>-1.5586818372336055</v>
      </c>
      <c r="F22" s="2">
        <f t="shared" si="4"/>
        <v>1.8246041671933302</v>
      </c>
      <c r="G22" s="3">
        <f t="shared" si="5"/>
        <v>-1.6574364244698911</v>
      </c>
      <c r="H22" s="1">
        <f>('SPSS Unstand'!H22-'SPSS Unstand'!H$4)/'SPSS Unstand'!H$5</f>
        <v>-1.0683142569938664</v>
      </c>
      <c r="I22" s="2">
        <f>('SPSS Unstand'!I22-'SPSS Unstand'!I$4)/'SPSS Unstand'!I$5</f>
        <v>-1.3966588272744087</v>
      </c>
      <c r="J22" s="2">
        <f>('SPSS Unstand'!J22-'SPSS Unstand'!J$4)/'SPSS Unstand'!J$5</f>
        <v>-2.5985964059520885</v>
      </c>
      <c r="K22" s="3">
        <f>('SPSS Unstand'!K22-'SPSS Unstand'!K$4)/'SPSS Unstand'!K$5</f>
        <v>-1.3057869437420266</v>
      </c>
    </row>
    <row r="23" spans="1:11" x14ac:dyDescent="0.25">
      <c r="A23" s="2">
        <f>('SPSS Unstand'!A23-'SPSS Unstand'!A$4)/'SPSS Unstand'!A$5</f>
        <v>0.33581627736180669</v>
      </c>
      <c r="B23" s="2">
        <f>('SPSS Unstand'!B23-'SPSS Unstand'!B$4)/'SPSS Unstand'!B$5</f>
        <v>-0.13057673735241801</v>
      </c>
      <c r="C23" s="2">
        <f>('SPSS Unstand'!C23-'SPSS Unstand'!C$4)/'SPSS Unstand'!C$5</f>
        <v>-2.1221428333089666E-3</v>
      </c>
      <c r="D23" s="1">
        <f t="shared" si="2"/>
        <v>-0.14246883438588376</v>
      </c>
      <c r="E23" s="2">
        <f t="shared" si="3"/>
        <v>0.68829833121166328</v>
      </c>
      <c r="F23" s="2">
        <f t="shared" si="4"/>
        <v>-0.11311216301848237</v>
      </c>
      <c r="G23" s="3">
        <f t="shared" si="5"/>
        <v>0.3815278158965259</v>
      </c>
      <c r="H23" s="1">
        <f>('SPSS Unstand'!H23-'SPSS Unstand'!H$4)/'SPSS Unstand'!H$5</f>
        <v>-5.5694108184514514E-2</v>
      </c>
      <c r="I23" s="2">
        <f>('SPSS Unstand'!I23-'SPSS Unstand'!I$4)/'SPSS Unstand'!I$5</f>
        <v>-0.55529808795247582</v>
      </c>
      <c r="J23" s="2">
        <f>('SPSS Unstand'!J23-'SPSS Unstand'!J$4)/'SPSS Unstand'!J$5</f>
        <v>0.20564431989548879</v>
      </c>
      <c r="K23" s="3">
        <f>('SPSS Unstand'!K23-'SPSS Unstand'!K$4)/'SPSS Unstand'!K$5</f>
        <v>0.21256996758591115</v>
      </c>
    </row>
    <row r="24" spans="1:11" x14ac:dyDescent="0.25">
      <c r="A24" s="2">
        <f>('SPSS Unstand'!A24-'SPSS Unstand'!A$4)/'SPSS Unstand'!A$5</f>
        <v>0.60839442457107185</v>
      </c>
      <c r="B24" s="2">
        <f>('SPSS Unstand'!B24-'SPSS Unstand'!B$4)/'SPSS Unstand'!B$5</f>
        <v>0.41266990064930831</v>
      </c>
      <c r="C24" s="2">
        <f>('SPSS Unstand'!C24-'SPSS Unstand'!C$4)/'SPSS Unstand'!C$5</f>
        <v>0.1464278554973989</v>
      </c>
      <c r="D24" s="1">
        <f t="shared" si="2"/>
        <v>-0.42528487112731606</v>
      </c>
      <c r="E24" s="2">
        <f t="shared" si="3"/>
        <v>-0.12709085068891596</v>
      </c>
      <c r="F24" s="2">
        <f t="shared" si="4"/>
        <v>-0.34766815612996338</v>
      </c>
      <c r="G24" s="3">
        <f t="shared" si="5"/>
        <v>-0.17134159410517871</v>
      </c>
      <c r="H24" s="1">
        <f>('SPSS Unstand'!H24-'SPSS Unstand'!H$4)/'SPSS Unstand'!H$5</f>
        <v>-5.5694108184514514E-2</v>
      </c>
      <c r="I24" s="2">
        <f>('SPSS Unstand'!I24-'SPSS Unstand'!I$4)/'SPSS Unstand'!I$5</f>
        <v>5.6090715954794325E-3</v>
      </c>
      <c r="J24" s="2">
        <f>('SPSS Unstand'!J24-'SPSS Unstand'!J$4)/'SPSS Unstand'!J$5</f>
        <v>0.20564431989548879</v>
      </c>
      <c r="K24" s="3">
        <f>('SPSS Unstand'!K24-'SPSS Unstand'!K$4)/'SPSS Unstand'!K$5</f>
        <v>0.49726188845989949</v>
      </c>
    </row>
    <row r="25" spans="1:11" x14ac:dyDescent="0.25">
      <c r="A25" s="2">
        <f>('SPSS Unstand'!A25-'SPSS Unstand'!A$4)/'SPSS Unstand'!A$5</f>
        <v>-0.48191816426598866</v>
      </c>
      <c r="B25" s="2">
        <f>('SPSS Unstand'!B25-'SPSS Unstand'!B$4)/'SPSS Unstand'!B$5</f>
        <v>-0.22934885335273189</v>
      </c>
      <c r="C25" s="2">
        <f>('SPSS Unstand'!C25-'SPSS Unstand'!C$4)/'SPSS Unstand'!C$5</f>
        <v>4.0320713832607998E-2</v>
      </c>
      <c r="D25" s="1">
        <f t="shared" si="2"/>
        <v>0.26195608176273844</v>
      </c>
      <c r="E25" s="2">
        <f t="shared" si="3"/>
        <v>5.609641562720441E-2</v>
      </c>
      <c r="F25" s="2">
        <f t="shared" si="4"/>
        <v>0.22430366439000821</v>
      </c>
      <c r="G25" s="3">
        <f t="shared" si="5"/>
        <v>0.1696265164350651</v>
      </c>
      <c r="H25" s="1">
        <f>('SPSS Unstand'!H25-'SPSS Unstand'!H$4)/'SPSS Unstand'!H$5</f>
        <v>-1.5746243313985422</v>
      </c>
      <c r="I25" s="2">
        <f>('SPSS Unstand'!I25-'SPSS Unstand'!I$4)/'SPSS Unstand'!I$5</f>
        <v>5.6090715954794325E-3</v>
      </c>
      <c r="J25" s="2">
        <f>('SPSS Unstand'!J25-'SPSS Unstand'!J$4)/'SPSS Unstand'!J$5</f>
        <v>1.140391228511348</v>
      </c>
      <c r="K25" s="3">
        <f>('SPSS Unstand'!K25-'SPSS Unstand'!K$4)/'SPSS Unstand'!K$5</f>
        <v>2.2775353669918917E-2</v>
      </c>
    </row>
    <row r="26" spans="1:11" x14ac:dyDescent="0.25">
      <c r="A26" s="2">
        <f>('SPSS Unstand'!A26-'SPSS Unstand'!A$4)/'SPSS Unstand'!A$5</f>
        <v>9.0495944873468473E-2</v>
      </c>
      <c r="B26" s="2">
        <f>('SPSS Unstand'!B26-'SPSS Unstand'!B$4)/'SPSS Unstand'!B$5</f>
        <v>-0.13057673735241801</v>
      </c>
      <c r="C26" s="2">
        <f>('SPSS Unstand'!C26-'SPSS Unstand'!C$4)/'SPSS Unstand'!C$5</f>
        <v>0.74062784882022736</v>
      </c>
      <c r="D26" s="1">
        <f t="shared" si="2"/>
        <v>-0.29808432290645415</v>
      </c>
      <c r="E26" s="2">
        <f t="shared" si="3"/>
        <v>1.3111219931714331</v>
      </c>
      <c r="F26" s="2">
        <f t="shared" si="4"/>
        <v>-0.38878735043898571</v>
      </c>
      <c r="G26" s="3">
        <f t="shared" si="5"/>
        <v>0.82079744820300915</v>
      </c>
      <c r="H26" s="1">
        <f>('SPSS Unstand'!H26-'SPSS Unstand'!H$4)/'SPSS Unstand'!H$5</f>
        <v>1.4632361150295132</v>
      </c>
      <c r="I26" s="2">
        <f>('SPSS Unstand'!I26-'SPSS Unstand'!I$4)/'SPSS Unstand'!I$5</f>
        <v>0.8469698109174123</v>
      </c>
      <c r="J26" s="2">
        <f>('SPSS Unstand'!J26-'SPSS Unstand'!J$4)/'SPSS Unstand'!J$5</f>
        <v>0.20564431989548879</v>
      </c>
      <c r="K26" s="3">
        <f>('SPSS Unstand'!K26-'SPSS Unstand'!K$4)/'SPSS Unstand'!K$5</f>
        <v>-0.26191656720406942</v>
      </c>
    </row>
    <row r="27" spans="1:11" x14ac:dyDescent="0.25">
      <c r="A27" s="2">
        <f>('SPSS Unstand'!A27-'SPSS Unstand'!A$4)/'SPSS Unstand'!A$5</f>
        <v>-1.4086838647774897</v>
      </c>
      <c r="B27" s="2">
        <f>('SPSS Unstand'!B27-'SPSS Unstand'!B$4)/'SPSS Unstand'!B$5</f>
        <v>-1.1182978973555568</v>
      </c>
      <c r="C27" s="2">
        <f>('SPSS Unstand'!C27-'SPSS Unstand'!C$4)/'SPSS Unstand'!C$5</f>
        <v>-1.4876221261403817</v>
      </c>
      <c r="D27" s="1">
        <f t="shared" si="2"/>
        <v>1.4403419847405525</v>
      </c>
      <c r="E27" s="2">
        <f t="shared" si="3"/>
        <v>-0.70564031391682591</v>
      </c>
      <c r="F27" s="2">
        <f t="shared" si="4"/>
        <v>1.3903099291784013</v>
      </c>
      <c r="G27" s="3">
        <f t="shared" si="5"/>
        <v>-0.6330594603850539</v>
      </c>
      <c r="H27" s="1">
        <f>('SPSS Unstand'!H27-'SPSS Unstand'!H$4)/'SPSS Unstand'!H$5</f>
        <v>-0.30884914538685249</v>
      </c>
      <c r="I27" s="2">
        <f>('SPSS Unstand'!I27-'SPSS Unstand'!I$4)/'SPSS Unstand'!I$5</f>
        <v>-0.55529808795247582</v>
      </c>
      <c r="J27" s="2">
        <f>('SPSS Unstand'!J27-'SPSS Unstand'!J$4)/'SPSS Unstand'!J$5</f>
        <v>-1.6638494973362297</v>
      </c>
      <c r="K27" s="3">
        <f>('SPSS Unstand'!K27-'SPSS Unstand'!K$4)/'SPSS Unstand'!K$5</f>
        <v>-1.4006842507000228</v>
      </c>
    </row>
    <row r="28" spans="1:11" x14ac:dyDescent="0.25">
      <c r="A28" s="2">
        <f>('SPSS Unstand'!A28-'SPSS Unstand'!A$4)/'SPSS Unstand'!A$5</f>
        <v>6.323813015254158E-2</v>
      </c>
      <c r="B28" s="2">
        <f>('SPSS Unstand'!B28-'SPSS Unstand'!B$4)/'SPSS Unstand'!B$5</f>
        <v>0.82751278785062687</v>
      </c>
      <c r="C28" s="2">
        <f>('SPSS Unstand'!C28-'SPSS Unstand'!C$4)/'SPSS Unstand'!C$5</f>
        <v>0.31619928216106374</v>
      </c>
      <c r="D28" s="1">
        <f t="shared" si="2"/>
        <v>-0.29069704076139746</v>
      </c>
      <c r="E28" s="2">
        <f t="shared" si="3"/>
        <v>-1.5293505828556484</v>
      </c>
      <c r="F28" s="2">
        <f t="shared" si="4"/>
        <v>-0.24515146801792853</v>
      </c>
      <c r="G28" s="3">
        <f t="shared" si="5"/>
        <v>-1.0966613614862999</v>
      </c>
      <c r="H28" s="1">
        <f>('SPSS Unstand'!H28-'SPSS Unstand'!H$4)/'SPSS Unstand'!H$5</f>
        <v>-1.5746243313985422</v>
      </c>
      <c r="I28" s="2">
        <f>('SPSS Unstand'!I28-'SPSS Unstand'!I$4)/'SPSS Unstand'!I$5</f>
        <v>-0.83575166772645337</v>
      </c>
      <c r="J28" s="2">
        <f>('SPSS Unstand'!J28-'SPSS Unstand'!J$4)/'SPSS Unstand'!J$5</f>
        <v>0.20564431989548879</v>
      </c>
      <c r="K28" s="3">
        <f>('SPSS Unstand'!K28-'SPSS Unstand'!K$4)/'SPSS Unstand'!K$5</f>
        <v>1.1615430371658721</v>
      </c>
    </row>
    <row r="29" spans="1:11" x14ac:dyDescent="0.25">
      <c r="A29" s="2">
        <f>('SPSS Unstand'!A29-'SPSS Unstand'!A$4)/'SPSS Unstand'!A$5</f>
        <v>-1.5449729383821222</v>
      </c>
      <c r="B29" s="2">
        <f>('SPSS Unstand'!B29-'SPSS Unstand'!B$4)/'SPSS Unstand'!B$5</f>
        <v>-1.3948598221564352</v>
      </c>
      <c r="C29" s="2">
        <f>('SPSS Unstand'!C29-'SPSS Unstand'!C$4)/'SPSS Unstand'!C$5</f>
        <v>-1.4876221261403817</v>
      </c>
      <c r="D29" s="1">
        <f t="shared" si="2"/>
        <v>1.5549350764100713</v>
      </c>
      <c r="E29" s="2">
        <f t="shared" si="3"/>
        <v>-0.19621912194554536</v>
      </c>
      <c r="F29" s="2">
        <f t="shared" si="4"/>
        <v>1.4805833491256304</v>
      </c>
      <c r="G29" s="3">
        <f t="shared" si="5"/>
        <v>-0.33562839426843216</v>
      </c>
      <c r="H29" s="1">
        <f>('SPSS Unstand'!H29-'SPSS Unstand'!H$4)/'SPSS Unstand'!H$5</f>
        <v>-0.56200418258919038</v>
      </c>
      <c r="I29" s="2">
        <f>('SPSS Unstand'!I29-'SPSS Unstand'!I$4)/'SPSS Unstand'!I$5</f>
        <v>-1.3966588272744087</v>
      </c>
      <c r="J29" s="2">
        <f>('SPSS Unstand'!J29-'SPSS Unstand'!J$4)/'SPSS Unstand'!J$5</f>
        <v>-1.6638494973362297</v>
      </c>
      <c r="K29" s="3">
        <f>('SPSS Unstand'!K29-'SPSS Unstand'!K$4)/'SPSS Unstand'!K$5</f>
        <v>-1.3057869437420266</v>
      </c>
    </row>
    <row r="30" spans="1:11" x14ac:dyDescent="0.25">
      <c r="A30" s="2">
        <f>('SPSS Unstand'!A30-'SPSS Unstand'!A$4)/'SPSS Unstand'!A$5</f>
        <v>0.88097257178033694</v>
      </c>
      <c r="B30" s="2">
        <f>('SPSS Unstand'!B30-'SPSS Unstand'!B$4)/'SPSS Unstand'!B$5</f>
        <v>0.72874067185031299</v>
      </c>
      <c r="C30" s="2">
        <f>('SPSS Unstand'!C30-'SPSS Unstand'!C$4)/'SPSS Unstand'!C$5</f>
        <v>0.52841356549064555</v>
      </c>
      <c r="D30" s="1">
        <f t="shared" si="2"/>
        <v>-0.75612041453806023</v>
      </c>
      <c r="E30" s="2">
        <f t="shared" si="3"/>
        <v>-0.11552166385780138</v>
      </c>
      <c r="F30" s="2">
        <f t="shared" si="4"/>
        <v>-0.66765530862106004</v>
      </c>
      <c r="G30" s="3">
        <f t="shared" si="5"/>
        <v>0.17971807853116528</v>
      </c>
      <c r="H30" s="1">
        <f>('SPSS Unstand'!H30-'SPSS Unstand'!H$4)/'SPSS Unstand'!H$5</f>
        <v>0.19746092901782344</v>
      </c>
      <c r="I30" s="2">
        <f>('SPSS Unstand'!I30-'SPSS Unstand'!I$4)/'SPSS Unstand'!I$5</f>
        <v>0.28606265136945708</v>
      </c>
      <c r="J30" s="2">
        <f>('SPSS Unstand'!J30-'SPSS Unstand'!J$4)/'SPSS Unstand'!J$5</f>
        <v>0.67301777420341835</v>
      </c>
      <c r="K30" s="3">
        <f>('SPSS Unstand'!K30-'SPSS Unstand'!K$4)/'SPSS Unstand'!K$5</f>
        <v>0.68705650237589166</v>
      </c>
    </row>
    <row r="31" spans="1:11" x14ac:dyDescent="0.25">
      <c r="A31" s="2">
        <f>('SPSS Unstand'!A31-'SPSS Unstand'!A$4)/'SPSS Unstand'!A$5</f>
        <v>1.1126639969082126</v>
      </c>
      <c r="B31" s="2">
        <f>('SPSS Unstand'!B31-'SPSS Unstand'!B$4)/'SPSS Unstand'!B$5</f>
        <v>1.42014548385251</v>
      </c>
      <c r="C31" s="2">
        <f>('SPSS Unstand'!C31-'SPSS Unstand'!C$4)/'SPSS Unstand'!C$5</f>
        <v>1.3136064138100989</v>
      </c>
      <c r="D31" s="1">
        <f t="shared" si="2"/>
        <v>-1.2812434752514084</v>
      </c>
      <c r="E31" s="2">
        <f t="shared" si="3"/>
        <v>-0.56150427647118439</v>
      </c>
      <c r="F31" s="2">
        <f t="shared" si="4"/>
        <v>-1.1956799044182769</v>
      </c>
      <c r="G31" s="3">
        <f t="shared" si="5"/>
        <v>-1.2754946157028657E-3</v>
      </c>
      <c r="H31" s="1">
        <f>('SPSS Unstand'!H31-'SPSS Unstand'!H$4)/'SPSS Unstand'!H$5</f>
        <v>1.2100810778271753</v>
      </c>
      <c r="I31" s="2">
        <f>('SPSS Unstand'!I31-'SPSS Unstand'!I$4)/'SPSS Unstand'!I$5</f>
        <v>1.4078769704653675</v>
      </c>
      <c r="J31" s="2">
        <f>('SPSS Unstand'!J31-'SPSS Unstand'!J$4)/'SPSS Unstand'!J$5</f>
        <v>0.67301777420341835</v>
      </c>
      <c r="K31" s="3">
        <f>('SPSS Unstand'!K31-'SPSS Unstand'!K$4)/'SPSS Unstand'!K$5</f>
        <v>0.87685111629188395</v>
      </c>
    </row>
    <row r="32" spans="1:11" x14ac:dyDescent="0.25">
      <c r="A32" s="2">
        <f>('SPSS Unstand'!A32-'SPSS Unstand'!A$4)/'SPSS Unstand'!A$5</f>
        <v>-0.75449631147525376</v>
      </c>
      <c r="B32" s="2">
        <f>('SPSS Unstand'!B32-'SPSS Unstand'!B$4)/'SPSS Unstand'!B$5</f>
        <v>-0.45652472015345352</v>
      </c>
      <c r="C32" s="2">
        <f>('SPSS Unstand'!C32-'SPSS Unstand'!C$4)/'SPSS Unstand'!C$5</f>
        <v>-1.0631935594812181</v>
      </c>
      <c r="D32" s="1">
        <f t="shared" si="2"/>
        <v>0.84626999562178562</v>
      </c>
      <c r="E32" s="2">
        <f t="shared" si="3"/>
        <v>-1.0417416357898681</v>
      </c>
      <c r="F32" s="2">
        <f t="shared" si="4"/>
        <v>0.82358471120063614</v>
      </c>
      <c r="G32" s="3">
        <f t="shared" si="5"/>
        <v>-1.696231037632344</v>
      </c>
      <c r="H32" s="1">
        <f>('SPSS Unstand'!H32-'SPSS Unstand'!H$4)/'SPSS Unstand'!H$5</f>
        <v>-0.30884914538685249</v>
      </c>
      <c r="I32" s="2">
        <f>('SPSS Unstand'!I32-'SPSS Unstand'!I$4)/'SPSS Unstand'!I$5</f>
        <v>0.28606265136945708</v>
      </c>
      <c r="J32" s="2">
        <f>('SPSS Unstand'!J32-'SPSS Unstand'!J$4)/'SPSS Unstand'!J$5</f>
        <v>-1.6638494973362297</v>
      </c>
      <c r="K32" s="3">
        <f>('SPSS Unstand'!K32-'SPSS Unstand'!K$4)/'SPSS Unstand'!K$5</f>
        <v>-0.64150579503605387</v>
      </c>
    </row>
    <row r="33" spans="1:11" x14ac:dyDescent="0.25">
      <c r="A33" s="2">
        <f>('SPSS Unstand'!A33-'SPSS Unstand'!A$4)/'SPSS Unstand'!A$5</f>
        <v>1.0854061821872858</v>
      </c>
      <c r="B33" s="2">
        <f>('SPSS Unstand'!B33-'SPSS Unstand'!B$4)/'SPSS Unstand'!B$5</f>
        <v>1.1238291358515684</v>
      </c>
      <c r="C33" s="2">
        <f>('SPSS Unstand'!C33-'SPSS Unstand'!C$4)/'SPSS Unstand'!C$5</f>
        <v>0.95284213214980917</v>
      </c>
      <c r="D33" s="1">
        <f t="shared" si="2"/>
        <v>-1.0826884437105575</v>
      </c>
      <c r="E33" s="2">
        <f t="shared" si="3"/>
        <v>-0.31864843660140174</v>
      </c>
      <c r="F33" s="2">
        <f t="shared" si="4"/>
        <v>-0.96788334447145907</v>
      </c>
      <c r="G33" s="3">
        <f t="shared" si="5"/>
        <v>0.19860780964091684</v>
      </c>
      <c r="H33" s="1">
        <f>('SPSS Unstand'!H33-'SPSS Unstand'!H$4)/'SPSS Unstand'!H$5</f>
        <v>0.70377100342249932</v>
      </c>
      <c r="I33" s="2">
        <f>('SPSS Unstand'!I33-'SPSS Unstand'!I$4)/'SPSS Unstand'!I$5</f>
        <v>0.56651623114343463</v>
      </c>
      <c r="J33" s="2">
        <f>('SPSS Unstand'!J33-'SPSS Unstand'!J$4)/'SPSS Unstand'!J$5</f>
        <v>0.67301777420341835</v>
      </c>
      <c r="K33" s="3">
        <f>('SPSS Unstand'!K33-'SPSS Unstand'!K$4)/'SPSS Unstand'!K$5</f>
        <v>0.87685111629188395</v>
      </c>
    </row>
    <row r="34" spans="1:11" x14ac:dyDescent="0.25">
      <c r="A34" s="2">
        <f>('SPSS Unstand'!A34-'SPSS Unstand'!A$4)/'SPSS Unstand'!A$5</f>
        <v>1.0854061821872858</v>
      </c>
      <c r="B34" s="2">
        <f>('SPSS Unstand'!B34-'SPSS Unstand'!B$4)/'SPSS Unstand'!B$5</f>
        <v>1.3213733678521962</v>
      </c>
      <c r="C34" s="2">
        <f>('SPSS Unstand'!C34-'SPSS Unstand'!C$4)/'SPSS Unstand'!C$5</f>
        <v>0.42230642382585465</v>
      </c>
      <c r="D34" s="1">
        <f t="shared" si="2"/>
        <v>-0.91894950221175153</v>
      </c>
      <c r="E34" s="2">
        <f t="shared" si="3"/>
        <v>-1.434155764128394</v>
      </c>
      <c r="F34" s="2">
        <f t="shared" si="4"/>
        <v>-1.1814709348780055</v>
      </c>
      <c r="G34" s="3">
        <f t="shared" si="5"/>
        <v>-1.623590065091685</v>
      </c>
      <c r="H34" s="1">
        <f>('SPSS Unstand'!H34-'SPSS Unstand'!H$4)/'SPSS Unstand'!H$5</f>
        <v>-0.30884914538685249</v>
      </c>
      <c r="I34" s="2">
        <f>('SPSS Unstand'!I34-'SPSS Unstand'!I$4)/'SPSS Unstand'!I$5</f>
        <v>0.56651623114343463</v>
      </c>
      <c r="J34" s="2">
        <f>('SPSS Unstand'!J34-'SPSS Unstand'!J$4)/'SPSS Unstand'!J$5</f>
        <v>0.20564431989548879</v>
      </c>
      <c r="K34" s="3">
        <f>('SPSS Unstand'!K34-'SPSS Unstand'!K$4)/'SPSS Unstand'!K$5</f>
        <v>1.8258241858718449</v>
      </c>
    </row>
    <row r="35" spans="1:11" x14ac:dyDescent="0.25">
      <c r="A35" s="2">
        <f>('SPSS Unstand'!A35-'SPSS Unstand'!A$4)/'SPSS Unstand'!A$5</f>
        <v>-0.89078538507988636</v>
      </c>
      <c r="B35" s="2">
        <f>('SPSS Unstand'!B35-'SPSS Unstand'!B$4)/'SPSS Unstand'!B$5</f>
        <v>-1.5627724193569692</v>
      </c>
      <c r="C35" s="2">
        <f>('SPSS Unstand'!C35-'SPSS Unstand'!C$4)/'SPSS Unstand'!C$5</f>
        <v>-0.63876499282205434</v>
      </c>
      <c r="D35" s="1">
        <f t="shared" si="2"/>
        <v>0.94492423522824875</v>
      </c>
      <c r="E35" s="2">
        <f t="shared" si="3"/>
        <v>1.9697466741289023</v>
      </c>
      <c r="F35" s="2">
        <f t="shared" si="4"/>
        <v>0.89482116864432926</v>
      </c>
      <c r="G35" s="3">
        <f t="shared" si="5"/>
        <v>2.2362013712891464</v>
      </c>
      <c r="H35" s="1">
        <f>('SPSS Unstand'!H35-'SPSS Unstand'!H$4)/'SPSS Unstand'!H$5</f>
        <v>-0.81515921979152839</v>
      </c>
      <c r="I35" s="2">
        <f>('SPSS Unstand'!I35-'SPSS Unstand'!I$4)/'SPSS Unstand'!I$5</f>
        <v>-1.1162052475004312</v>
      </c>
      <c r="J35" s="2">
        <f>('SPSS Unstand'!J35-'SPSS Unstand'!J$4)/'SPSS Unstand'!J$5</f>
        <v>1.140391228511348</v>
      </c>
      <c r="K35" s="3">
        <f>('SPSS Unstand'!K35-'SPSS Unstand'!K$4)/'SPSS Unstand'!K$5</f>
        <v>-1.2108896367840305</v>
      </c>
    </row>
    <row r="36" spans="1:11" x14ac:dyDescent="0.25">
      <c r="A36" s="2">
        <f>('SPSS Unstand'!A36-'SPSS Unstand'!A$4)/'SPSS Unstand'!A$5</f>
        <v>1.0172616453849694</v>
      </c>
      <c r="B36" s="2">
        <f>('SPSS Unstand'!B36-'SPSS Unstand'!B$4)/'SPSS Unstand'!B$5</f>
        <v>1.42014548385251</v>
      </c>
      <c r="C36" s="2">
        <f>('SPSS Unstand'!C36-'SPSS Unstand'!C$4)/'SPSS Unstand'!C$5</f>
        <v>0.35864213882698071</v>
      </c>
      <c r="D36" s="1">
        <f t="shared" si="2"/>
        <v>-0.87855030846386151</v>
      </c>
      <c r="E36" s="2">
        <f t="shared" si="3"/>
        <v>-1.8246102110930409</v>
      </c>
      <c r="F36" s="2">
        <f t="shared" si="4"/>
        <v>-0.82353957551758883</v>
      </c>
      <c r="G36" s="3">
        <f t="shared" si="5"/>
        <v>-1.6300665198536728</v>
      </c>
      <c r="H36" s="1">
        <f>('SPSS Unstand'!H36-'SPSS Unstand'!H$4)/'SPSS Unstand'!H$5</f>
        <v>-0.56200418258919038</v>
      </c>
      <c r="I36" s="2">
        <f>('SPSS Unstand'!I36-'SPSS Unstand'!I$4)/'SPSS Unstand'!I$5</f>
        <v>0.8469698109174123</v>
      </c>
      <c r="J36" s="2">
        <f>('SPSS Unstand'!J36-'SPSS Unstand'!J$4)/'SPSS Unstand'!J$5</f>
        <v>0.20564431989548879</v>
      </c>
      <c r="K36" s="3">
        <f>('SPSS Unstand'!K36-'SPSS Unstand'!K$4)/'SPSS Unstand'!K$5</f>
        <v>1.3513376510818644</v>
      </c>
    </row>
    <row r="37" spans="1:11" x14ac:dyDescent="0.25">
      <c r="A37" s="2">
        <f>('SPSS Unstand'!A37-'SPSS Unstand'!A$4)/'SPSS Unstand'!A$5</f>
        <v>0.97637492330358011</v>
      </c>
      <c r="B37" s="2">
        <f>('SPSS Unstand'!B37-'SPSS Unstand'!B$4)/'SPSS Unstand'!B$5</f>
        <v>1.2719873098520393</v>
      </c>
      <c r="C37" s="2">
        <f>('SPSS Unstand'!C37-'SPSS Unstand'!C$4)/'SPSS Unstand'!C$5</f>
        <v>1.6319278388044716</v>
      </c>
      <c r="D37" s="1">
        <f t="shared" si="2"/>
        <v>-1.3071923886046988</v>
      </c>
      <c r="E37" s="2">
        <f t="shared" si="3"/>
        <v>2.5434085572948018E-2</v>
      </c>
      <c r="F37" s="2">
        <f t="shared" si="4"/>
        <v>-1.3010246229440441</v>
      </c>
      <c r="G37" s="3">
        <f t="shared" si="5"/>
        <v>-0.22806930693614524</v>
      </c>
      <c r="H37" s="1">
        <f>('SPSS Unstand'!H37-'SPSS Unstand'!H$4)/'SPSS Unstand'!H$5</f>
        <v>1.7163911522318511</v>
      </c>
      <c r="I37" s="2">
        <f>('SPSS Unstand'!I37-'SPSS Unstand'!I$4)/'SPSS Unstand'!I$5</f>
        <v>0.28606265136945708</v>
      </c>
      <c r="J37" s="2">
        <f>('SPSS Unstand'!J37-'SPSS Unstand'!J$4)/'SPSS Unstand'!J$5</f>
        <v>-0.26172913441244078</v>
      </c>
      <c r="K37" s="3">
        <f>('SPSS Unstand'!K37-'SPSS Unstand'!K$4)/'SPSS Unstand'!K$5</f>
        <v>1.2564403441238683</v>
      </c>
    </row>
    <row r="38" spans="1:11" x14ac:dyDescent="0.25">
      <c r="A38" s="2">
        <f>('SPSS Unstand'!A38-'SPSS Unstand'!A$4)/'SPSS Unstand'!A$5</f>
        <v>-1.4359416794984166</v>
      </c>
      <c r="B38" s="2">
        <f>('SPSS Unstand'!B38-'SPSS Unstand'!B$4)/'SPSS Unstand'!B$5</f>
        <v>-1.3652281873563414</v>
      </c>
      <c r="C38" s="2">
        <f>('SPSS Unstand'!C38-'SPSS Unstand'!C$4)/'SPSS Unstand'!C$5</f>
        <v>-1.2754078428107998</v>
      </c>
      <c r="D38" s="1">
        <f t="shared" si="2"/>
        <v>1.4170532063712618</v>
      </c>
      <c r="E38" s="2">
        <f t="shared" si="3"/>
        <v>0.11230183074639188</v>
      </c>
      <c r="F38" s="2">
        <f t="shared" si="4"/>
        <v>1.3982174526176832</v>
      </c>
      <c r="G38" s="3">
        <f t="shared" si="5"/>
        <v>0.86688079553539843</v>
      </c>
      <c r="H38" s="1">
        <f>('SPSS Unstand'!H38-'SPSS Unstand'!H$4)/'SPSS Unstand'!H$5</f>
        <v>0.45061596622016137</v>
      </c>
      <c r="I38" s="2">
        <f>('SPSS Unstand'!I38-'SPSS Unstand'!I$4)/'SPSS Unstand'!I$5</f>
        <v>-0.83575166772645337</v>
      </c>
      <c r="J38" s="2">
        <f>('SPSS Unstand'!J38-'SPSS Unstand'!J$4)/'SPSS Unstand'!J$5</f>
        <v>-1.1964760430282999</v>
      </c>
      <c r="K38" s="3">
        <f>('SPSS Unstand'!K38-'SPSS Unstand'!K$4)/'SPSS Unstand'!K$5</f>
        <v>-1.8751707854900033</v>
      </c>
    </row>
    <row r="39" spans="1:11" x14ac:dyDescent="0.25">
      <c r="A39" s="2">
        <f>('SPSS Unstand'!A39-'SPSS Unstand'!A$4)/'SPSS Unstand'!A$5</f>
        <v>-0.38651581274274549</v>
      </c>
      <c r="B39" s="2">
        <f>('SPSS Unstand'!B39-'SPSS Unstand'!B$4)/'SPSS Unstand'!B$5</f>
        <v>-0.32812096935304574</v>
      </c>
      <c r="C39" s="2">
        <f>('SPSS Unstand'!C39-'SPSS Unstand'!C$4)/'SPSS Unstand'!C$5</f>
        <v>-0.49021499449134653</v>
      </c>
      <c r="D39" s="1">
        <f t="shared" si="2"/>
        <v>0.42940036109795549</v>
      </c>
      <c r="E39" s="2">
        <f t="shared" si="3"/>
        <v>-0.24189988901609039</v>
      </c>
      <c r="F39" s="2">
        <f t="shared" si="4"/>
        <v>0.42283262322921922</v>
      </c>
      <c r="G39" s="3">
        <f t="shared" si="5"/>
        <v>-0.47046133444717225</v>
      </c>
      <c r="H39" s="1">
        <f>('SPSS Unstand'!H39-'SPSS Unstand'!H$4)/'SPSS Unstand'!H$5</f>
        <v>-1.0683142569938664</v>
      </c>
      <c r="I39" s="2">
        <f>('SPSS Unstand'!I39-'SPSS Unstand'!I$4)/'SPSS Unstand'!I$5</f>
        <v>0.28606265136945708</v>
      </c>
      <c r="J39" s="2">
        <f>('SPSS Unstand'!J39-'SPSS Unstand'!J$4)/'SPSS Unstand'!J$5</f>
        <v>0.20564431989548879</v>
      </c>
      <c r="K39" s="3">
        <f>('SPSS Unstand'!K39-'SPSS Unstand'!K$4)/'SPSS Unstand'!K$5</f>
        <v>-0.26191656720406942</v>
      </c>
    </row>
    <row r="40" spans="1:11" x14ac:dyDescent="0.25">
      <c r="A40" s="2">
        <f>('SPSS Unstand'!A40-'SPSS Unstand'!A$4)/'SPSS Unstand'!A$5</f>
        <v>-0.61820723787062126</v>
      </c>
      <c r="B40" s="2">
        <f>('SPSS Unstand'!B40-'SPSS Unstand'!B$4)/'SPSS Unstand'!B$5</f>
        <v>-1.1973155901558077</v>
      </c>
      <c r="C40" s="2">
        <f>('SPSS Unstand'!C40-'SPSS Unstand'!C$4)/'SPSS Unstand'!C$5</f>
        <v>-0.80853641948571919</v>
      </c>
      <c r="D40" s="1">
        <f t="shared" si="2"/>
        <v>0.81110993153433064</v>
      </c>
      <c r="E40" s="2">
        <f t="shared" si="3"/>
        <v>1.1951977674441401</v>
      </c>
      <c r="F40" s="2">
        <f t="shared" si="4"/>
        <v>0.76118090261725602</v>
      </c>
      <c r="G40" s="3">
        <f t="shared" si="5"/>
        <v>1.0858113531613238</v>
      </c>
      <c r="H40" s="1">
        <f>('SPSS Unstand'!H40-'SPSS Unstand'!H$4)/'SPSS Unstand'!H$5</f>
        <v>-0.30884914538685249</v>
      </c>
      <c r="I40" s="2">
        <f>('SPSS Unstand'!I40-'SPSS Unstand'!I$4)/'SPSS Unstand'!I$5</f>
        <v>-0.55529808795247582</v>
      </c>
      <c r="J40" s="2">
        <f>('SPSS Unstand'!J40-'SPSS Unstand'!J$4)/'SPSS Unstand'!J$5</f>
        <v>0.20564431989548879</v>
      </c>
      <c r="K40" s="3">
        <f>('SPSS Unstand'!K40-'SPSS Unstand'!K$4)/'SPSS Unstand'!K$5</f>
        <v>-1.0210950228680382</v>
      </c>
    </row>
    <row r="41" spans="1:11" x14ac:dyDescent="0.25">
      <c r="A41" s="2">
        <f>('SPSS Unstand'!A41-'SPSS Unstand'!A$4)/'SPSS Unstand'!A$5</f>
        <v>1.0445194601058965</v>
      </c>
      <c r="B41" s="2">
        <f>('SPSS Unstand'!B41-'SPSS Unstand'!B$4)/'SPSS Unstand'!B$5</f>
        <v>1.4695315418526671</v>
      </c>
      <c r="C41" s="2">
        <f>('SPSS Unstand'!C41-'SPSS Unstand'!C$4)/'SPSS Unstand'!C$5</f>
        <v>1.6319278388044716</v>
      </c>
      <c r="D41" s="1">
        <f t="shared" si="2"/>
        <v>-1.3746406080691043</v>
      </c>
      <c r="E41" s="2">
        <f t="shared" si="3"/>
        <v>-0.37130544475909488</v>
      </c>
      <c r="F41" s="2">
        <f t="shared" si="4"/>
        <v>-1.2899906408434751</v>
      </c>
      <c r="G41" s="3">
        <f t="shared" si="5"/>
        <v>-0.51366161722958326</v>
      </c>
      <c r="H41" s="1">
        <f>('SPSS Unstand'!H41-'SPSS Unstand'!H$4)/'SPSS Unstand'!H$5</f>
        <v>1.7163911522318511</v>
      </c>
      <c r="I41" s="2">
        <f>('SPSS Unstand'!I41-'SPSS Unstand'!I$4)/'SPSS Unstand'!I$5</f>
        <v>0.8469698109174123</v>
      </c>
      <c r="J41" s="2">
        <f>('SPSS Unstand'!J41-'SPSS Unstand'!J$4)/'SPSS Unstand'!J$5</f>
        <v>-0.26172913441244078</v>
      </c>
      <c r="K41" s="3">
        <f>('SPSS Unstand'!K41-'SPSS Unstand'!K$4)/'SPSS Unstand'!K$5</f>
        <v>1.1615430371658721</v>
      </c>
    </row>
    <row r="42" spans="1:11" x14ac:dyDescent="0.25">
      <c r="A42" s="2">
        <f>('SPSS Unstand'!A42-'SPSS Unstand'!A$4)/'SPSS Unstand'!A$5</f>
        <v>1.0445194601058965</v>
      </c>
      <c r="B42" s="2">
        <f>('SPSS Unstand'!B42-'SPSS Unstand'!B$4)/'SPSS Unstand'!B$5</f>
        <v>0.87689884585078381</v>
      </c>
      <c r="C42" s="2">
        <f>('SPSS Unstand'!C42-'SPSS Unstand'!C$4)/'SPSS Unstand'!C$5</f>
        <v>0.88917784715093517</v>
      </c>
      <c r="D42" s="1">
        <f t="shared" si="2"/>
        <v>-0.99651487673596639</v>
      </c>
      <c r="E42" s="2">
        <f t="shared" si="3"/>
        <v>0.15007533378368598</v>
      </c>
      <c r="F42" s="2">
        <f t="shared" si="4"/>
        <v>-1.1185336758369846</v>
      </c>
      <c r="G42" s="3">
        <f t="shared" si="5"/>
        <v>0.19954272396005113</v>
      </c>
      <c r="H42" s="1">
        <f>('SPSS Unstand'!H42-'SPSS Unstand'!H$4)/'SPSS Unstand'!H$5</f>
        <v>-0.81515921979152839</v>
      </c>
      <c r="I42" s="2">
        <f>('SPSS Unstand'!I42-'SPSS Unstand'!I$4)/'SPSS Unstand'!I$5</f>
        <v>-0.2748445081784982</v>
      </c>
      <c r="J42" s="2">
        <f>('SPSS Unstand'!J42-'SPSS Unstand'!J$4)/'SPSS Unstand'!J$5</f>
        <v>1.6077646828192775</v>
      </c>
      <c r="K42" s="3">
        <f>('SPSS Unstand'!K42-'SPSS Unstand'!K$4)/'SPSS Unstand'!K$5</f>
        <v>1.6360295719558529</v>
      </c>
    </row>
    <row r="43" spans="1:11" x14ac:dyDescent="0.25">
      <c r="A43" s="2">
        <f>('SPSS Unstand'!A43-'SPSS Unstand'!A$4)/'SPSS Unstand'!A$5</f>
        <v>-0.9316721071612758</v>
      </c>
      <c r="B43" s="2">
        <f>('SPSS Unstand'!B43-'SPSS Unstand'!B$4)/'SPSS Unstand'!B$5</f>
        <v>-0.70345501015423817</v>
      </c>
      <c r="C43" s="2">
        <f>('SPSS Unstand'!C43-'SPSS Unstand'!C$4)/'SPSS Unstand'!C$5</f>
        <v>0.1464278554973989</v>
      </c>
      <c r="D43" s="1">
        <f t="shared" si="2"/>
        <v>0.52547532869324398</v>
      </c>
      <c r="E43" s="2">
        <f t="shared" si="3"/>
        <v>0.81458774424351721</v>
      </c>
      <c r="F43" s="2">
        <f t="shared" si="4"/>
        <v>0.65231805046681157</v>
      </c>
      <c r="G43" s="3">
        <f t="shared" si="5"/>
        <v>2.0351907431054697</v>
      </c>
      <c r="H43" s="1">
        <f>('SPSS Unstand'!H43-'SPSS Unstand'!H$4)/'SPSS Unstand'!H$5</f>
        <v>1.7163911522318511</v>
      </c>
      <c r="I43" s="2">
        <f>('SPSS Unstand'!I43-'SPSS Unstand'!I$4)/'SPSS Unstand'!I$5</f>
        <v>-2.2380195665963414</v>
      </c>
      <c r="J43" s="2">
        <f>('SPSS Unstand'!J43-'SPSS Unstand'!J$4)/'SPSS Unstand'!J$5</f>
        <v>-1.1964760430282999</v>
      </c>
      <c r="K43" s="3">
        <f>('SPSS Unstand'!K43-'SPSS Unstand'!K$4)/'SPSS Unstand'!K$5</f>
        <v>-1.1159923298260344</v>
      </c>
    </row>
    <row r="44" spans="1:11" x14ac:dyDescent="0.25">
      <c r="A44" s="2">
        <f>('SPSS Unstand'!A44-'SPSS Unstand'!A$4)/'SPSS Unstand'!A$5</f>
        <v>0.43121862888504986</v>
      </c>
      <c r="B44" s="2">
        <f>('SPSS Unstand'!B44-'SPSS Unstand'!B$4)/'SPSS Unstand'!B$5</f>
        <v>-0.67382337535414438</v>
      </c>
      <c r="C44" s="2">
        <f>('SPSS Unstand'!C44-'SPSS Unstand'!C$4)/'SPSS Unstand'!C$5</f>
        <v>0.10398499883148193</v>
      </c>
      <c r="D44" s="1">
        <f t="shared" si="2"/>
        <v>-0.13598042714547257</v>
      </c>
      <c r="E44" s="2">
        <f t="shared" si="3"/>
        <v>2.2260120898131683</v>
      </c>
      <c r="F44" s="2">
        <f t="shared" si="4"/>
        <v>-0.3074277687114062</v>
      </c>
      <c r="G44" s="3">
        <f t="shared" si="5"/>
        <v>2.4671499241199126</v>
      </c>
      <c r="H44" s="1">
        <f>('SPSS Unstand'!H44-'SPSS Unstand'!H$4)/'SPSS Unstand'!H$5</f>
        <v>0.45061596622016137</v>
      </c>
      <c r="I44" s="2">
        <f>('SPSS Unstand'!I44-'SPSS Unstand'!I$4)/'SPSS Unstand'!I$5</f>
        <v>-0.55529808795247582</v>
      </c>
      <c r="J44" s="2">
        <f>('SPSS Unstand'!J44-'SPSS Unstand'!J$4)/'SPSS Unstand'!J$5</f>
        <v>1.6077646828192775</v>
      </c>
      <c r="K44" s="3">
        <f>('SPSS Unstand'!K44-'SPSS Unstand'!K$4)/'SPSS Unstand'!K$5</f>
        <v>-0.1670192602460733</v>
      </c>
    </row>
    <row r="45" spans="1:11" x14ac:dyDescent="0.25">
      <c r="A45" s="2">
        <f>('SPSS Unstand'!A45-'SPSS Unstand'!A$4)/'SPSS Unstand'!A$5</f>
        <v>1.2898397925942346</v>
      </c>
      <c r="B45" s="2">
        <f>('SPSS Unstand'!B45-'SPSS Unstand'!B$4)/'SPSS Unstand'!B$5</f>
        <v>1.5485492346529179</v>
      </c>
      <c r="C45" s="2">
        <f>('SPSS Unstand'!C45-'SPSS Unstand'!C$4)/'SPSS Unstand'!C$5</f>
        <v>1.2074992721453079</v>
      </c>
      <c r="D45" s="1">
        <f t="shared" si="2"/>
        <v>-1.3511073965466376</v>
      </c>
      <c r="E45" s="2">
        <f t="shared" si="3"/>
        <v>-0.79825449135734416</v>
      </c>
      <c r="F45" s="2">
        <f t="shared" si="4"/>
        <v>-1.2423492458277257</v>
      </c>
      <c r="G45" s="3">
        <f t="shared" si="5"/>
        <v>-0.29928108125690489</v>
      </c>
      <c r="H45" s="1">
        <f>('SPSS Unstand'!H45-'SPSS Unstand'!H$4)/'SPSS Unstand'!H$5</f>
        <v>0.95692604062483733</v>
      </c>
      <c r="I45" s="2">
        <f>('SPSS Unstand'!I45-'SPSS Unstand'!I$4)/'SPSS Unstand'!I$5</f>
        <v>1.4078769704653675</v>
      </c>
      <c r="J45" s="2">
        <f>('SPSS Unstand'!J45-'SPSS Unstand'!J$4)/'SPSS Unstand'!J$5</f>
        <v>0.67301777420341835</v>
      </c>
      <c r="K45" s="3">
        <f>('SPSS Unstand'!K45-'SPSS Unstand'!K$4)/'SPSS Unstand'!K$5</f>
        <v>1.0666457302078762</v>
      </c>
    </row>
    <row r="46" spans="1:11" x14ac:dyDescent="0.25">
      <c r="A46" s="2">
        <f>('SPSS Unstand'!A46-'SPSS Unstand'!A$4)/'SPSS Unstand'!A$5</f>
        <v>1.0854061821872858</v>
      </c>
      <c r="B46" s="2">
        <f>('SPSS Unstand'!B46-'SPSS Unstand'!B$4)/'SPSS Unstand'!B$5</f>
        <v>1.2226012518518823</v>
      </c>
      <c r="C46" s="2">
        <f>('SPSS Unstand'!C46-'SPSS Unstand'!C$4)/'SPSS Unstand'!C$5</f>
        <v>0.84673499048501821</v>
      </c>
      <c r="D46" s="1">
        <f t="shared" si="2"/>
        <v>-1.0600923290404425</v>
      </c>
      <c r="E46" s="2">
        <f t="shared" si="3"/>
        <v>-0.68377883645320292</v>
      </c>
      <c r="F46" s="2">
        <f t="shared" si="4"/>
        <v>-0.94581538027032119</v>
      </c>
      <c r="G46" s="3">
        <f t="shared" si="5"/>
        <v>-0.37257681094595907</v>
      </c>
      <c r="H46" s="1">
        <f>('SPSS Unstand'!H46-'SPSS Unstand'!H$4)/'SPSS Unstand'!H$5</f>
        <v>0.70377100342249932</v>
      </c>
      <c r="I46" s="2">
        <f>('SPSS Unstand'!I46-'SPSS Unstand'!I$4)/'SPSS Unstand'!I$5</f>
        <v>1.6883305502393451</v>
      </c>
      <c r="J46" s="2">
        <f>('SPSS Unstand'!J46-'SPSS Unstand'!J$4)/'SPSS Unstand'!J$5</f>
        <v>0.67301777420341835</v>
      </c>
      <c r="K46" s="3">
        <f>('SPSS Unstand'!K46-'SPSS Unstand'!K$4)/'SPSS Unstand'!K$5</f>
        <v>0.68705650237589166</v>
      </c>
    </row>
    <row r="47" spans="1:11" x14ac:dyDescent="0.25">
      <c r="A47" s="2">
        <f>('SPSS Unstand'!A47-'SPSS Unstand'!A$4)/'SPSS Unstand'!A$5</f>
        <v>0.49936316568736616</v>
      </c>
      <c r="B47" s="2">
        <f>('SPSS Unstand'!B47-'SPSS Unstand'!B$4)/'SPSS Unstand'!B$5</f>
        <v>0.26451172664883749</v>
      </c>
      <c r="C47" s="2">
        <f>('SPSS Unstand'!C47-'SPSS Unstand'!C$4)/'SPSS Unstand'!C$5</f>
        <v>0.21009214049627284</v>
      </c>
      <c r="D47" s="1">
        <f t="shared" si="2"/>
        <v>-0.36984013769997964</v>
      </c>
      <c r="E47" s="2">
        <f t="shared" si="3"/>
        <v>0.18232638942555718</v>
      </c>
      <c r="F47" s="2">
        <f t="shared" si="4"/>
        <v>-0.27853917555598667</v>
      </c>
      <c r="G47" s="3">
        <f t="shared" si="5"/>
        <v>0.16483873589844916</v>
      </c>
      <c r="H47" s="1">
        <f>('SPSS Unstand'!H47-'SPSS Unstand'!H$4)/'SPSS Unstand'!H$5</f>
        <v>-0.56200418258919038</v>
      </c>
      <c r="I47" s="2">
        <f>('SPSS Unstand'!I47-'SPSS Unstand'!I$4)/'SPSS Unstand'!I$5</f>
        <v>0.8469698109174123</v>
      </c>
      <c r="J47" s="2">
        <f>('SPSS Unstand'!J47-'SPSS Unstand'!J$4)/'SPSS Unstand'!J$5</f>
        <v>1.140391228511348</v>
      </c>
      <c r="K47" s="3">
        <f>('SPSS Unstand'!K47-'SPSS Unstand'!K$4)/'SPSS Unstand'!K$5</f>
        <v>0.21256996758591115</v>
      </c>
    </row>
    <row r="48" spans="1:11" x14ac:dyDescent="0.25">
      <c r="A48" s="2">
        <f>('SPSS Unstand'!A48-'SPSS Unstand'!A$4)/'SPSS Unstand'!A$5</f>
        <v>-0.86352757035895944</v>
      </c>
      <c r="B48" s="2">
        <f>('SPSS Unstand'!B48-'SPSS Unstand'!B$4)/'SPSS Unstand'!B$5</f>
        <v>-0.40713866215329658</v>
      </c>
      <c r="C48" s="2">
        <f>('SPSS Unstand'!C48-'SPSS Unstand'!C$4)/'SPSS Unstand'!C$5</f>
        <v>-0.74487213448684531</v>
      </c>
      <c r="D48" s="1">
        <f t="shared" si="2"/>
        <v>0.77303844722344084</v>
      </c>
      <c r="E48" s="2">
        <f t="shared" si="3"/>
        <v>-0.8975569545713572</v>
      </c>
      <c r="F48" s="2">
        <f t="shared" si="4"/>
        <v>0.6910925354481815</v>
      </c>
      <c r="G48" s="3">
        <f t="shared" si="5"/>
        <v>-1.6996669055847997</v>
      </c>
      <c r="H48" s="1">
        <f>('SPSS Unstand'!H48-'SPSS Unstand'!H$4)/'SPSS Unstand'!H$5</f>
        <v>0.45061596622016137</v>
      </c>
      <c r="I48" s="2">
        <f>('SPSS Unstand'!I48-'SPSS Unstand'!I$4)/'SPSS Unstand'!I$5</f>
        <v>0.28606265136945708</v>
      </c>
      <c r="J48" s="2">
        <f>('SPSS Unstand'!J48-'SPSS Unstand'!J$4)/'SPSS Unstand'!J$5</f>
        <v>-2.1312229516441592</v>
      </c>
      <c r="K48" s="3">
        <f>('SPSS Unstand'!K48-'SPSS Unstand'!K$4)/'SPSS Unstand'!K$5</f>
        <v>-0.64150579503605387</v>
      </c>
    </row>
    <row r="49" spans="1:11" x14ac:dyDescent="0.25">
      <c r="A49" s="2">
        <f>('SPSS Unstand'!A49-'SPSS Unstand'!A$4)/'SPSS Unstand'!A$5</f>
        <v>0.5402498877687556</v>
      </c>
      <c r="B49" s="2">
        <f>('SPSS Unstand'!B49-'SPSS Unstand'!B$4)/'SPSS Unstand'!B$5</f>
        <v>0.70898624865024995</v>
      </c>
      <c r="C49" s="2">
        <f>('SPSS Unstand'!C49-'SPSS Unstand'!C$4)/'SPSS Unstand'!C$5</f>
        <v>0.84673499048501821</v>
      </c>
      <c r="D49" s="1">
        <f t="shared" si="2"/>
        <v>-0.70323669865882787</v>
      </c>
      <c r="E49" s="2">
        <f t="shared" si="3"/>
        <v>-6.6383412032102074E-2</v>
      </c>
      <c r="F49" s="2">
        <f t="shared" si="4"/>
        <v>-0.67543532417043961</v>
      </c>
      <c r="G49" s="3">
        <f t="shared" si="5"/>
        <v>-0.53845328257674208</v>
      </c>
      <c r="H49" s="1">
        <f>('SPSS Unstand'!H49-'SPSS Unstand'!H$4)/'SPSS Unstand'!H$5</f>
        <v>1.4632361150295132</v>
      </c>
      <c r="I49" s="2">
        <f>('SPSS Unstand'!I49-'SPSS Unstand'!I$4)/'SPSS Unstand'!I$5</f>
        <v>1.6883305502393451</v>
      </c>
      <c r="J49" s="2">
        <f>('SPSS Unstand'!J49-'SPSS Unstand'!J$4)/'SPSS Unstand'!J$5</f>
        <v>-0.26172913441244078</v>
      </c>
      <c r="K49" s="3">
        <f>('SPSS Unstand'!K49-'SPSS Unstand'!K$4)/'SPSS Unstand'!K$5</f>
        <v>0.21256996758591115</v>
      </c>
    </row>
    <row r="50" spans="1:11" x14ac:dyDescent="0.25">
      <c r="A50" s="2">
        <f>('SPSS Unstand'!A50-'SPSS Unstand'!A$4)/'SPSS Unstand'!A$5</f>
        <v>-2.1173870475215795</v>
      </c>
      <c r="B50" s="2">
        <f>('SPSS Unstand'!B50-'SPSS Unstand'!B$4)/'SPSS Unstand'!B$5</f>
        <v>-1.9084748253580677</v>
      </c>
      <c r="C50" s="2">
        <f>('SPSS Unstand'!C50-'SPSS Unstand'!C$4)/'SPSS Unstand'!C$5</f>
        <v>-1.3815149844755907</v>
      </c>
      <c r="D50" s="1">
        <f t="shared" si="2"/>
        <v>1.8857188590183949</v>
      </c>
      <c r="E50" s="2">
        <f t="shared" si="3"/>
        <v>0.51891571142096593</v>
      </c>
      <c r="F50" s="2">
        <f t="shared" si="4"/>
        <v>2.0599435102315917</v>
      </c>
      <c r="G50" s="3">
        <f t="shared" si="5"/>
        <v>0.11415171343041741</v>
      </c>
      <c r="H50" s="1">
        <f>('SPSS Unstand'!H50-'SPSS Unstand'!H$4)/'SPSS Unstand'!H$5</f>
        <v>-2.587244480207894</v>
      </c>
      <c r="I50" s="2">
        <f>('SPSS Unstand'!I50-'SPSS Unstand'!I$4)/'SPSS Unstand'!I$5</f>
        <v>-2.5184731463703192</v>
      </c>
      <c r="J50" s="2">
        <f>('SPSS Unstand'!J50-'SPSS Unstand'!J$4)/'SPSS Unstand'!J$5</f>
        <v>-0.72910258872037037</v>
      </c>
      <c r="K50" s="3">
        <f>('SPSS Unstand'!K50-'SPSS Unstand'!K$4)/'SPSS Unstand'!K$5</f>
        <v>-1.4006842507000228</v>
      </c>
    </row>
    <row r="51" spans="1:11" x14ac:dyDescent="0.25">
      <c r="A51" s="2">
        <f>('SPSS Unstand'!A51-'SPSS Unstand'!A$4)/'SPSS Unstand'!A$5</f>
        <v>-0.55006270106830502</v>
      </c>
      <c r="B51" s="2">
        <f>('SPSS Unstand'!B51-'SPSS Unstand'!B$4)/'SPSS Unstand'!B$5</f>
        <v>-0.47627914335351657</v>
      </c>
      <c r="C51" s="2">
        <f>('SPSS Unstand'!C51-'SPSS Unstand'!C$4)/'SPSS Unstand'!C$5</f>
        <v>-0.63876499282205434</v>
      </c>
      <c r="D51" s="1">
        <f t="shared" si="2"/>
        <v>0.59076368185681105</v>
      </c>
      <c r="E51" s="2">
        <f t="shared" si="3"/>
        <v>-0.25066586810865055</v>
      </c>
      <c r="F51" s="2">
        <f t="shared" si="4"/>
        <v>0.58184334878703492</v>
      </c>
      <c r="G51" s="3">
        <f t="shared" si="5"/>
        <v>-0.44620930227622457</v>
      </c>
      <c r="H51" s="1">
        <f>('SPSS Unstand'!H51-'SPSS Unstand'!H$4)/'SPSS Unstand'!H$5</f>
        <v>-1.0683142569938664</v>
      </c>
      <c r="I51" s="2">
        <f>('SPSS Unstand'!I51-'SPSS Unstand'!I$4)/'SPSS Unstand'!I$5</f>
        <v>0.56651623114343463</v>
      </c>
      <c r="J51" s="2">
        <f>('SPSS Unstand'!J51-'SPSS Unstand'!J$4)/'SPSS Unstand'!J$5</f>
        <v>0.20564431989548879</v>
      </c>
      <c r="K51" s="3">
        <f>('SPSS Unstand'!K51-'SPSS Unstand'!K$4)/'SPSS Unstand'!K$5</f>
        <v>-0.54660848807805773</v>
      </c>
    </row>
    <row r="52" spans="1:11" x14ac:dyDescent="0.25">
      <c r="A52" s="2">
        <f>('SPSS Unstand'!A52-'SPSS Unstand'!A$4)/'SPSS Unstand'!A$5</f>
        <v>0.63565223929199877</v>
      </c>
      <c r="B52" s="2">
        <f>('SPSS Unstand'!B52-'SPSS Unstand'!B$4)/'SPSS Unstand'!B$5</f>
        <v>0.53119643984968523</v>
      </c>
      <c r="C52" s="2">
        <f>('SPSS Unstand'!C52-'SPSS Unstand'!C$4)/'SPSS Unstand'!C$5</f>
        <v>1.6955921238033456</v>
      </c>
      <c r="D52" s="1">
        <f t="shared" si="2"/>
        <v>-1.0359592738379115</v>
      </c>
      <c r="E52" s="2">
        <f t="shared" si="3"/>
        <v>1.4943938163544974</v>
      </c>
      <c r="F52" s="2">
        <f t="shared" si="4"/>
        <v>-1.0740456740980733</v>
      </c>
      <c r="G52" s="3">
        <f t="shared" si="5"/>
        <v>1.5183318844740812</v>
      </c>
      <c r="H52" s="1">
        <f>('SPSS Unstand'!H52-'SPSS Unstand'!H$4)/'SPSS Unstand'!H$5</f>
        <v>1.7163911522318511</v>
      </c>
      <c r="I52" s="2">
        <f>('SPSS Unstand'!I52-'SPSS Unstand'!I$4)/'SPSS Unstand'!I$5</f>
        <v>-0.2748445081784982</v>
      </c>
      <c r="J52" s="2">
        <f>('SPSS Unstand'!J52-'SPSS Unstand'!J$4)/'SPSS Unstand'!J$5</f>
        <v>0.67301777420341835</v>
      </c>
      <c r="K52" s="3">
        <f>('SPSS Unstand'!K52-'SPSS Unstand'!K$4)/'SPSS Unstand'!K$5</f>
        <v>0.68705650237589166</v>
      </c>
    </row>
    <row r="53" spans="1:11" x14ac:dyDescent="0.25">
      <c r="A53" s="2">
        <f>('SPSS Unstand'!A53-'SPSS Unstand'!A$4)/'SPSS Unstand'!A$5</f>
        <v>-1.2723947911728573</v>
      </c>
      <c r="B53" s="2">
        <f>('SPSS Unstand'!B53-'SPSS Unstand'!B$4)/'SPSS Unstand'!B$5</f>
        <v>-1.0491574161553368</v>
      </c>
      <c r="C53" s="2">
        <f>('SPSS Unstand'!C53-'SPSS Unstand'!C$4)/'SPSS Unstand'!C$5</f>
        <v>-1.1693007011460088</v>
      </c>
      <c r="D53" s="1">
        <f t="shared" si="2"/>
        <v>1.2427330386162192</v>
      </c>
      <c r="E53" s="2">
        <f t="shared" si="3"/>
        <v>-0.33271370785230836</v>
      </c>
      <c r="F53" s="2">
        <f t="shared" si="4"/>
        <v>1.2210000426683816</v>
      </c>
      <c r="G53" s="3">
        <f t="shared" si="5"/>
        <v>0.39818923960469421</v>
      </c>
      <c r="H53" s="1">
        <f>('SPSS Unstand'!H53-'SPSS Unstand'!H$4)/'SPSS Unstand'!H$5</f>
        <v>-1.0683142569938664</v>
      </c>
      <c r="I53" s="2">
        <f>('SPSS Unstand'!I53-'SPSS Unstand'!I$4)/'SPSS Unstand'!I$5</f>
        <v>0.28606265136945708</v>
      </c>
      <c r="J53" s="2">
        <f>('SPSS Unstand'!J53-'SPSS Unstand'!J$4)/'SPSS Unstand'!J$5</f>
        <v>0.20564431989548879</v>
      </c>
      <c r="K53" s="3">
        <f>('SPSS Unstand'!K53-'SPSS Unstand'!K$4)/'SPSS Unstand'!K$5</f>
        <v>-1.4955815576580189</v>
      </c>
    </row>
    <row r="54" spans="1:11" x14ac:dyDescent="0.25">
      <c r="A54" s="2">
        <f>('SPSS Unstand'!A54-'SPSS Unstand'!A$4)/'SPSS Unstand'!A$5</f>
        <v>-1.981097973916947</v>
      </c>
      <c r="B54" s="2">
        <f>('SPSS Unstand'!B54-'SPSS Unstand'!B$4)/'SPSS Unstand'!B$5</f>
        <v>-1.6615445353572831</v>
      </c>
      <c r="C54" s="2">
        <f>('SPSS Unstand'!C54-'SPSS Unstand'!C$4)/'SPSS Unstand'!C$5</f>
        <v>-1.8059435511347544</v>
      </c>
      <c r="D54" s="1">
        <f t="shared" si="2"/>
        <v>1.9342638870418001</v>
      </c>
      <c r="E54" s="2">
        <f t="shared" si="3"/>
        <v>-0.43315305047496766</v>
      </c>
      <c r="F54" s="2">
        <f t="shared" si="4"/>
        <v>1.9157884449572418</v>
      </c>
      <c r="G54" s="3">
        <f t="shared" si="5"/>
        <v>0.64048226435787936</v>
      </c>
      <c r="H54" s="1">
        <f>('SPSS Unstand'!H54-'SPSS Unstand'!H$4)/'SPSS Unstand'!H$5</f>
        <v>-0.81515921979152839</v>
      </c>
      <c r="I54" s="2">
        <f>('SPSS Unstand'!I54-'SPSS Unstand'!I$4)/'SPSS Unstand'!I$5</f>
        <v>-1.6771124070483863</v>
      </c>
      <c r="J54" s="2">
        <f>('SPSS Unstand'!J54-'SPSS Unstand'!J$4)/'SPSS Unstand'!J$5</f>
        <v>-1.1964760430282999</v>
      </c>
      <c r="K54" s="3">
        <f>('SPSS Unstand'!K54-'SPSS Unstand'!K$4)/'SPSS Unstand'!K$5</f>
        <v>-1.9700680924479994</v>
      </c>
    </row>
    <row r="55" spans="1:11" x14ac:dyDescent="0.25">
      <c r="A55" s="2">
        <f>('SPSS Unstand'!A55-'SPSS Unstand'!A$4)/'SPSS Unstand'!A$5</f>
        <v>0.74468349817570445</v>
      </c>
      <c r="B55" s="2">
        <f>('SPSS Unstand'!B55-'SPSS Unstand'!B$4)/'SPSS Unstand'!B$5</f>
        <v>0.28426614984890053</v>
      </c>
      <c r="C55" s="2">
        <f>('SPSS Unstand'!C55-'SPSS Unstand'!C$4)/'SPSS Unstand'!C$5</f>
        <v>0.78307070548614433</v>
      </c>
      <c r="D55" s="1">
        <f t="shared" si="2"/>
        <v>-0.70760161731140503</v>
      </c>
      <c r="E55" s="2">
        <f t="shared" si="3"/>
        <v>1.1045120643536668</v>
      </c>
      <c r="F55" s="2">
        <f t="shared" si="4"/>
        <v>-0.6829638396575346</v>
      </c>
      <c r="G55" s="3">
        <f t="shared" si="5"/>
        <v>1.1038888048631259</v>
      </c>
      <c r="H55" s="1">
        <f>('SPSS Unstand'!H55-'SPSS Unstand'!H$4)/'SPSS Unstand'!H$5</f>
        <v>0.70377100342249932</v>
      </c>
      <c r="I55" s="2">
        <f>('SPSS Unstand'!I55-'SPSS Unstand'!I$4)/'SPSS Unstand'!I$5</f>
        <v>-0.55529808795247582</v>
      </c>
      <c r="J55" s="2">
        <f>('SPSS Unstand'!J55-'SPSS Unstand'!J$4)/'SPSS Unstand'!J$5</f>
        <v>0.67301777420341835</v>
      </c>
      <c r="K55" s="3">
        <f>('SPSS Unstand'!K55-'SPSS Unstand'!K$4)/'SPSS Unstand'!K$5</f>
        <v>0.59215919541789563</v>
      </c>
    </row>
    <row r="56" spans="1:11" ht="15.75" thickBot="1" x14ac:dyDescent="0.3">
      <c r="A56" s="2">
        <f>('SPSS Unstand'!A56-'SPSS Unstand'!A$4)/'SPSS Unstand'!A$5</f>
        <v>0.97637492330358011</v>
      </c>
      <c r="B56" s="2">
        <f>('SPSS Unstand'!B56-'SPSS Unstand'!B$4)/'SPSS Unstand'!B$5</f>
        <v>1.1732151938517255</v>
      </c>
      <c r="C56" s="2">
        <f>('SPSS Unstand'!C56-'SPSS Unstand'!C$4)/'SPSS Unstand'!C$5</f>
        <v>0.46474928049177161</v>
      </c>
      <c r="D56" s="5">
        <f t="shared" si="2"/>
        <v>-0.85560165464051052</v>
      </c>
      <c r="E56" s="6">
        <f t="shared" si="3"/>
        <v>-1.1504216258688127</v>
      </c>
      <c r="F56" s="6">
        <f t="shared" si="4"/>
        <v>-0.71974728924103304</v>
      </c>
      <c r="G56" s="7">
        <f t="shared" si="5"/>
        <v>-0.62666324224688141</v>
      </c>
      <c r="H56" s="5">
        <f>('SPSS Unstand'!H56-'SPSS Unstand'!H$4)/'SPSS Unstand'!H$5</f>
        <v>0.19746092901782344</v>
      </c>
      <c r="I56" s="6">
        <f>('SPSS Unstand'!I56-'SPSS Unstand'!I$4)/'SPSS Unstand'!I$5</f>
        <v>0.56651623114343463</v>
      </c>
      <c r="J56" s="6">
        <f>('SPSS Unstand'!J56-'SPSS Unstand'!J$4)/'SPSS Unstand'!J$5</f>
        <v>0.20564431989548879</v>
      </c>
      <c r="K56" s="7">
        <f>('SPSS Unstand'!K56-'SPSS Unstand'!K$4)/'SPSS Unstand'!K$5</f>
        <v>0.87685111629188395</v>
      </c>
    </row>
  </sheetData>
  <mergeCells count="3">
    <mergeCell ref="D1:G1"/>
    <mergeCell ref="D2:G2"/>
    <mergeCell ref="D3: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Summated Scales</vt:lpstr>
      <vt:lpstr>Can Corr</vt:lpstr>
      <vt:lpstr>Data</vt:lpstr>
      <vt:lpstr>Can Corr Demo</vt:lpstr>
      <vt:lpstr>Data 1</vt:lpstr>
      <vt:lpstr>SPSS 1</vt:lpstr>
      <vt:lpstr>Correlations</vt:lpstr>
      <vt:lpstr>SPSS Unstand</vt:lpstr>
      <vt:lpstr>SPSS Stand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RAndrews</dc:creator>
  <cp:lastModifiedBy>RAndrews</cp:lastModifiedBy>
  <dcterms:created xsi:type="dcterms:W3CDTF">2017-03-22T14:39:32Z</dcterms:created>
  <dcterms:modified xsi:type="dcterms:W3CDTF">2017-03-22T22:05:24Z</dcterms:modified>
</cp:coreProperties>
</file>