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omments3.xml" ContentType="application/vnd.openxmlformats-officedocument.spreadsheetml.comments+xml"/>
  <Override PartName="/xl/drawings/drawing10.xml" ContentType="application/vnd.openxmlformats-officedocument.drawing+xml"/>
  <Override PartName="/xl/embeddings/oleObject1.bin" ContentType="application/vnd.openxmlformats-officedocument.oleObject"/>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ndrews\Documents\632\KKNR_5th_lecture\"/>
    </mc:Choice>
  </mc:AlternateContent>
  <bookViews>
    <workbookView xWindow="0" yWindow="0" windowWidth="20490" windowHeight="7755"/>
  </bookViews>
  <sheets>
    <sheet name="Intro" sheetId="4" r:id="rId1"/>
    <sheet name="Initial Simple Steps" sheetId="7" r:id="rId2"/>
    <sheet name="Residual analysis" sheetId="5" r:id="rId3"/>
    <sheet name="JMP output columns" sheetId="1" r:id="rId4"/>
    <sheet name="Measures for points" sheetId="6" r:id="rId5"/>
    <sheet name="Collinearity" sheetId="2" r:id="rId6"/>
    <sheet name="Col. Measures" sheetId="10" r:id="rId7"/>
    <sheet name="Home Heating Example" sheetId="8" r:id="rId8"/>
    <sheet name="Ch 15 2nd order" sheetId="9" r:id="rId9"/>
    <sheet name="15.2 Polynomials" sheetId="11" r:id="rId10"/>
    <sheet name="15.2 Data" sheetId="12" r:id="rId11"/>
    <sheet name="Exponential " sheetId="14" r:id="rId12"/>
    <sheet name="Log Transformations" sheetId="13" r:id="rId13"/>
    <sheet name="Log soln for Exponential" sheetId="18" r:id="rId14"/>
    <sheet name="Juice Sales" sheetId="15" r:id="rId15"/>
    <sheet name="Juice Reg." sheetId="16" r:id="rId16"/>
    <sheet name="Model criteria" sheetId="17" r:id="rId17"/>
    <sheet name="Model Evaluation" sheetId="19" r:id="rId18"/>
    <sheet name="Split Sample Measure" sheetId="20" r:id="rId19"/>
    <sheet name="PRESS Measure" sheetId="21" r:id="rId20"/>
    <sheet name="Overfitting " sheetId="22" r:id="rId21"/>
    <sheet name="P(noise=signal)" sheetId="23" r:id="rId22"/>
  </sheets>
  <externalReferences>
    <externalReference r:id="rId23"/>
    <externalReference r:id="rId24"/>
  </externalReferences>
  <definedNames>
    <definedName name="_AMO_XmlVersion" hidden="1">"'1'"</definedName>
    <definedName name="aver">#REF!</definedName>
    <definedName name="avg" localSheetId="16">'[1]Confidence Intervals (2)'!$C$24</definedName>
    <definedName name="avg" localSheetId="2">'[2]Confidence Intervals'!$C$24</definedName>
    <definedName name="avg">#REF!</definedName>
    <definedName name="Int">#REF!</definedName>
    <definedName name="MSE" localSheetId="16">'[1]Confidence Intervals (2)'!$C$22</definedName>
    <definedName name="MSE" localSheetId="2">'[2]Confidence Intervals'!$C$22</definedName>
    <definedName name="MSE">#REF!</definedName>
    <definedName name="MSresidual">#REF!</definedName>
    <definedName name="n" localSheetId="16">'[1]Confidence Intervals (2)'!$C$25</definedName>
    <definedName name="n" localSheetId="2">'[2]Confidence Intervals'!$C$25</definedName>
    <definedName name="n">#REF!</definedName>
    <definedName name="n_">#REF!</definedName>
    <definedName name="Slope">#REF!</definedName>
    <definedName name="ssx" localSheetId="16">'[1]Confidence Intervals (2)'!$C$23</definedName>
    <definedName name="ssx" localSheetId="2">'[2]Confidence Intervals'!$C$23</definedName>
    <definedName name="ssx">#REF!</definedName>
    <definedName name="ssxx">#REF!</definedName>
    <definedName name="t" localSheetId="16">'[1]Confidence Intervals (2)'!$C$26</definedName>
    <definedName name="t" localSheetId="2">'[2]Confidence Intervals'!$C$26</definedName>
    <definedName name="t">#REF!</definedName>
    <definedName name="t_">#REF!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23" l="1"/>
  <c r="E18" i="23"/>
  <c r="D9" i="23"/>
  <c r="D6" i="23"/>
  <c r="C9" i="23"/>
  <c r="C10" i="23"/>
  <c r="C11" i="23"/>
  <c r="C12" i="23"/>
  <c r="C13" i="23"/>
  <c r="C14" i="23"/>
  <c r="C15" i="23"/>
  <c r="C16" i="23"/>
  <c r="C8" i="23"/>
  <c r="C7" i="23"/>
  <c r="V23" i="16" l="1"/>
  <c r="V22" i="16"/>
  <c r="N23" i="16"/>
  <c r="N22" i="16"/>
  <c r="C22" i="16"/>
  <c r="C21" i="16"/>
  <c r="G32" i="18"/>
  <c r="G33" i="18"/>
  <c r="D33" i="18"/>
  <c r="D32" i="18"/>
  <c r="D34" i="18"/>
  <c r="G34" i="18"/>
  <c r="N21" i="16" l="1"/>
  <c r="V21" i="16"/>
  <c r="E38" i="18"/>
  <c r="G38" i="18" s="1"/>
  <c r="E39" i="18"/>
  <c r="G39" i="18" s="1"/>
  <c r="E40" i="18"/>
  <c r="G40" i="18" s="1"/>
  <c r="E41" i="18"/>
  <c r="G41" i="18" s="1"/>
  <c r="E42" i="18"/>
  <c r="G42" i="18" s="1"/>
  <c r="E43" i="18"/>
  <c r="G43" i="18" s="1"/>
  <c r="E44" i="18"/>
  <c r="G44" i="18" s="1"/>
  <c r="E37" i="18"/>
  <c r="G37" i="18" s="1"/>
  <c r="C5" i="18" l="1"/>
  <c r="C6" i="18"/>
  <c r="C7" i="18"/>
  <c r="C8" i="18"/>
  <c r="C9" i="18"/>
  <c r="C10" i="18"/>
  <c r="C11" i="18"/>
  <c r="C4" i="18"/>
  <c r="V29" i="16"/>
  <c r="V30" i="16"/>
  <c r="V33" i="16"/>
  <c r="V34" i="16"/>
  <c r="V37" i="16"/>
  <c r="V38" i="16"/>
  <c r="V41" i="16"/>
  <c r="V42" i="16"/>
  <c r="V45" i="16"/>
  <c r="V46" i="16"/>
  <c r="V49" i="16"/>
  <c r="V50" i="16"/>
  <c r="V53" i="16"/>
  <c r="V54" i="16"/>
  <c r="V57" i="16"/>
  <c r="V58" i="16"/>
  <c r="V61" i="16"/>
  <c r="V62" i="16"/>
  <c r="V65" i="16"/>
  <c r="V66" i="16"/>
  <c r="V69" i="16"/>
  <c r="V70" i="16"/>
  <c r="V73" i="16"/>
  <c r="V74" i="16"/>
  <c r="T27" i="16"/>
  <c r="V27" i="16" s="1"/>
  <c r="T28" i="16"/>
  <c r="V28" i="16" s="1"/>
  <c r="T29" i="16"/>
  <c r="T30" i="16"/>
  <c r="T31" i="16"/>
  <c r="V31" i="16" s="1"/>
  <c r="T32" i="16"/>
  <c r="V32" i="16" s="1"/>
  <c r="T33" i="16"/>
  <c r="T34" i="16"/>
  <c r="T35" i="16"/>
  <c r="V35" i="16" s="1"/>
  <c r="T36" i="16"/>
  <c r="V36" i="16" s="1"/>
  <c r="T37" i="16"/>
  <c r="T38" i="16"/>
  <c r="T39" i="16"/>
  <c r="V39" i="16" s="1"/>
  <c r="T40" i="16"/>
  <c r="V40" i="16" s="1"/>
  <c r="T41" i="16"/>
  <c r="T42" i="16"/>
  <c r="T43" i="16"/>
  <c r="V43" i="16" s="1"/>
  <c r="T44" i="16"/>
  <c r="V44" i="16" s="1"/>
  <c r="T45" i="16"/>
  <c r="T46" i="16"/>
  <c r="T47" i="16"/>
  <c r="V47" i="16" s="1"/>
  <c r="T48" i="16"/>
  <c r="V48" i="16" s="1"/>
  <c r="T49" i="16"/>
  <c r="T50" i="16"/>
  <c r="T51" i="16"/>
  <c r="V51" i="16" s="1"/>
  <c r="T52" i="16"/>
  <c r="V52" i="16" s="1"/>
  <c r="T53" i="16"/>
  <c r="T54" i="16"/>
  <c r="T55" i="16"/>
  <c r="V55" i="16" s="1"/>
  <c r="T56" i="16"/>
  <c r="V56" i="16" s="1"/>
  <c r="T57" i="16"/>
  <c r="T58" i="16"/>
  <c r="T59" i="16"/>
  <c r="V59" i="16" s="1"/>
  <c r="T60" i="16"/>
  <c r="V60" i="16" s="1"/>
  <c r="T61" i="16"/>
  <c r="T62" i="16"/>
  <c r="T63" i="16"/>
  <c r="V63" i="16" s="1"/>
  <c r="T64" i="16"/>
  <c r="V64" i="16" s="1"/>
  <c r="T65" i="16"/>
  <c r="T66" i="16"/>
  <c r="T67" i="16"/>
  <c r="V67" i="16" s="1"/>
  <c r="T68" i="16"/>
  <c r="V68" i="16" s="1"/>
  <c r="T69" i="16"/>
  <c r="T70" i="16"/>
  <c r="T71" i="16"/>
  <c r="V71" i="16" s="1"/>
  <c r="T72" i="16"/>
  <c r="V72" i="16" s="1"/>
  <c r="T73" i="16"/>
  <c r="T74" i="16"/>
  <c r="T75" i="16"/>
  <c r="V75" i="16" s="1"/>
  <c r="T26" i="16"/>
  <c r="V26" i="16" s="1"/>
  <c r="L27" i="16"/>
  <c r="L28" i="16"/>
  <c r="L29" i="16"/>
  <c r="N29" i="16" s="1"/>
  <c r="L30" i="16"/>
  <c r="N30" i="16" s="1"/>
  <c r="L31" i="16"/>
  <c r="L32" i="16"/>
  <c r="L33" i="16"/>
  <c r="L34" i="16"/>
  <c r="N34" i="16" s="1"/>
  <c r="L35" i="16"/>
  <c r="L36" i="16"/>
  <c r="N36" i="16" s="1"/>
  <c r="L37" i="16"/>
  <c r="N37" i="16" s="1"/>
  <c r="L38" i="16"/>
  <c r="N38" i="16" s="1"/>
  <c r="L39" i="16"/>
  <c r="L40" i="16"/>
  <c r="L41" i="16"/>
  <c r="N41" i="16" s="1"/>
  <c r="L42" i="16"/>
  <c r="N42" i="16" s="1"/>
  <c r="L43" i="16"/>
  <c r="L44" i="16"/>
  <c r="L45" i="16"/>
  <c r="L46" i="16"/>
  <c r="N46" i="16" s="1"/>
  <c r="L47" i="16"/>
  <c r="L48" i="16"/>
  <c r="L49" i="16"/>
  <c r="N49" i="16" s="1"/>
  <c r="L50" i="16"/>
  <c r="N50" i="16" s="1"/>
  <c r="L51" i="16"/>
  <c r="L52" i="16"/>
  <c r="N52" i="16" s="1"/>
  <c r="L53" i="16"/>
  <c r="N53" i="16" s="1"/>
  <c r="L54" i="16"/>
  <c r="N54" i="16" s="1"/>
  <c r="L55" i="16"/>
  <c r="L56" i="16"/>
  <c r="L57" i="16"/>
  <c r="N57" i="16" s="1"/>
  <c r="L58" i="16"/>
  <c r="N58" i="16" s="1"/>
  <c r="L59" i="16"/>
  <c r="L60" i="16"/>
  <c r="L61" i="16"/>
  <c r="N61" i="16" s="1"/>
  <c r="L62" i="16"/>
  <c r="N62" i="16" s="1"/>
  <c r="L63" i="16"/>
  <c r="L64" i="16"/>
  <c r="L65" i="16"/>
  <c r="L66" i="16"/>
  <c r="N66" i="16" s="1"/>
  <c r="L67" i="16"/>
  <c r="L68" i="16"/>
  <c r="N68" i="16" s="1"/>
  <c r="L69" i="16"/>
  <c r="N69" i="16" s="1"/>
  <c r="L70" i="16"/>
  <c r="N70" i="16" s="1"/>
  <c r="L71" i="16"/>
  <c r="L72" i="16"/>
  <c r="L73" i="16"/>
  <c r="N73" i="16" s="1"/>
  <c r="L74" i="16"/>
  <c r="N74" i="16" s="1"/>
  <c r="L75" i="16"/>
  <c r="C23" i="16"/>
  <c r="N27" i="16"/>
  <c r="N31" i="16"/>
  <c r="N35" i="16"/>
  <c r="N39" i="16"/>
  <c r="N43" i="16"/>
  <c r="N47" i="16"/>
  <c r="N51" i="16"/>
  <c r="N55" i="16"/>
  <c r="N59" i="16"/>
  <c r="N63" i="16"/>
  <c r="N67" i="16"/>
  <c r="N71" i="16"/>
  <c r="N75" i="16"/>
  <c r="N28" i="16"/>
  <c r="N32" i="16"/>
  <c r="N33" i="16"/>
  <c r="N40" i="16"/>
  <c r="N44" i="16"/>
  <c r="N45" i="16"/>
  <c r="N48" i="16"/>
  <c r="N56" i="16"/>
  <c r="N60" i="16"/>
  <c r="N64" i="16"/>
  <c r="N65" i="16"/>
  <c r="N72" i="16"/>
  <c r="L26" i="16"/>
  <c r="N26" i="16" s="1"/>
  <c r="F51" i="15" l="1"/>
  <c r="E51" i="15"/>
  <c r="D51" i="15"/>
  <c r="C51" i="15"/>
  <c r="F50" i="15"/>
  <c r="E50" i="15"/>
  <c r="D50" i="15"/>
  <c r="C50" i="15"/>
  <c r="F49" i="15"/>
  <c r="E49" i="15"/>
  <c r="D49" i="15"/>
  <c r="C49" i="15"/>
  <c r="F48" i="15"/>
  <c r="E48" i="15"/>
  <c r="D48" i="15"/>
  <c r="C48" i="15"/>
  <c r="F47" i="15"/>
  <c r="E47" i="15"/>
  <c r="D47" i="15"/>
  <c r="C47" i="15"/>
  <c r="F46" i="15"/>
  <c r="E46" i="15"/>
  <c r="D46" i="15"/>
  <c r="C46" i="15"/>
  <c r="F45" i="15"/>
  <c r="E45" i="15"/>
  <c r="D45" i="15"/>
  <c r="C45" i="15"/>
  <c r="F44" i="15"/>
  <c r="E44" i="15"/>
  <c r="D44" i="15"/>
  <c r="C44" i="15"/>
  <c r="F43" i="15"/>
  <c r="E43" i="15"/>
  <c r="D43" i="15"/>
  <c r="C43" i="15"/>
  <c r="F42" i="15"/>
  <c r="E42" i="15"/>
  <c r="D42" i="15"/>
  <c r="C42" i="15"/>
  <c r="F41" i="15"/>
  <c r="E41" i="15"/>
  <c r="D41" i="15"/>
  <c r="C41" i="15"/>
  <c r="F40" i="15"/>
  <c r="E40" i="15"/>
  <c r="D40" i="15"/>
  <c r="C40" i="15"/>
  <c r="F39" i="15"/>
  <c r="E39" i="15"/>
  <c r="D39" i="15"/>
  <c r="C39" i="15"/>
  <c r="F38" i="15"/>
  <c r="E38" i="15"/>
  <c r="D38" i="15"/>
  <c r="C38" i="15"/>
  <c r="F37" i="15"/>
  <c r="E37" i="15"/>
  <c r="D37" i="15"/>
  <c r="C37" i="15"/>
  <c r="F36" i="15"/>
  <c r="E36" i="15"/>
  <c r="D36" i="15"/>
  <c r="C36" i="15"/>
  <c r="F35" i="15"/>
  <c r="E35" i="15"/>
  <c r="D35" i="15"/>
  <c r="C35" i="15"/>
  <c r="F34" i="15"/>
  <c r="E34" i="15"/>
  <c r="D34" i="15"/>
  <c r="C34" i="15"/>
  <c r="F33" i="15"/>
  <c r="E33" i="15"/>
  <c r="D33" i="15"/>
  <c r="C33" i="15"/>
  <c r="F32" i="15"/>
  <c r="E32" i="15"/>
  <c r="D32" i="15"/>
  <c r="C32" i="15"/>
  <c r="F31" i="15"/>
  <c r="E31" i="15"/>
  <c r="D31" i="15"/>
  <c r="C31" i="15"/>
  <c r="F30" i="15"/>
  <c r="E30" i="15"/>
  <c r="D30" i="15"/>
  <c r="C30" i="15"/>
  <c r="F29" i="15"/>
  <c r="E29" i="15"/>
  <c r="D29" i="15"/>
  <c r="C29" i="15"/>
  <c r="F28" i="15"/>
  <c r="E28" i="15"/>
  <c r="D28" i="15"/>
  <c r="C28" i="15"/>
  <c r="F27" i="15"/>
  <c r="E27" i="15"/>
  <c r="D27" i="15"/>
  <c r="C27" i="15"/>
  <c r="F26" i="15"/>
  <c r="E26" i="15"/>
  <c r="D26" i="15"/>
  <c r="C26" i="15"/>
  <c r="F25" i="15"/>
  <c r="E25" i="15"/>
  <c r="D25" i="15"/>
  <c r="C25" i="15"/>
  <c r="F24" i="15"/>
  <c r="E24" i="15"/>
  <c r="D24" i="15"/>
  <c r="C24" i="15"/>
  <c r="F23" i="15"/>
  <c r="E23" i="15"/>
  <c r="D23" i="15"/>
  <c r="C23" i="15"/>
  <c r="F22" i="15"/>
  <c r="E22" i="15"/>
  <c r="D22" i="15"/>
  <c r="C22" i="15"/>
  <c r="F21" i="15"/>
  <c r="E21" i="15"/>
  <c r="D21" i="15"/>
  <c r="C21" i="15"/>
  <c r="F20" i="15"/>
  <c r="E20" i="15"/>
  <c r="D20" i="15"/>
  <c r="C20" i="15"/>
  <c r="F19" i="15"/>
  <c r="E19" i="15"/>
  <c r="D19" i="15"/>
  <c r="C19" i="15"/>
  <c r="F18" i="15"/>
  <c r="E18" i="15"/>
  <c r="D18" i="15"/>
  <c r="C18" i="15"/>
  <c r="F17" i="15"/>
  <c r="E17" i="15"/>
  <c r="D17" i="15"/>
  <c r="C17" i="15"/>
  <c r="F16" i="15"/>
  <c r="E16" i="15"/>
  <c r="D16" i="15"/>
  <c r="C16" i="15"/>
  <c r="F15" i="15"/>
  <c r="E15" i="15"/>
  <c r="D15" i="15"/>
  <c r="C15" i="15"/>
  <c r="F14" i="15"/>
  <c r="E14" i="15"/>
  <c r="D14" i="15"/>
  <c r="C14" i="15"/>
  <c r="F13" i="15"/>
  <c r="E13" i="15"/>
  <c r="D13" i="15"/>
  <c r="C13" i="15"/>
  <c r="F12" i="15"/>
  <c r="E12" i="15"/>
  <c r="D12" i="15"/>
  <c r="C12" i="15"/>
  <c r="F11" i="15"/>
  <c r="E11" i="15"/>
  <c r="D11" i="15"/>
  <c r="C11" i="15"/>
  <c r="F10" i="15"/>
  <c r="E10" i="15"/>
  <c r="D10" i="15"/>
  <c r="C10" i="15"/>
  <c r="F9" i="15"/>
  <c r="E9" i="15"/>
  <c r="D9" i="15"/>
  <c r="C9" i="15"/>
  <c r="F8" i="15"/>
  <c r="E8" i="15"/>
  <c r="D8" i="15"/>
  <c r="C8" i="15"/>
  <c r="F7" i="15"/>
  <c r="E7" i="15"/>
  <c r="D7" i="15"/>
  <c r="C7" i="15"/>
  <c r="F6" i="15"/>
  <c r="E6" i="15"/>
  <c r="D6" i="15"/>
  <c r="C6" i="15"/>
  <c r="F5" i="15"/>
  <c r="E5" i="15"/>
  <c r="D5" i="15"/>
  <c r="C5" i="15"/>
  <c r="F4" i="15"/>
  <c r="E4" i="15"/>
  <c r="D4" i="15"/>
  <c r="C4" i="15"/>
  <c r="F3" i="15"/>
  <c r="E3" i="15"/>
  <c r="D3" i="15"/>
  <c r="C3" i="15"/>
  <c r="F2" i="15"/>
  <c r="E2" i="15"/>
  <c r="D2" i="15"/>
  <c r="C2" i="15"/>
  <c r="D30" i="14"/>
  <c r="C30" i="14"/>
  <c r="D29" i="14"/>
  <c r="C29" i="14"/>
  <c r="D28" i="14"/>
  <c r="C28" i="14"/>
  <c r="D27" i="14"/>
  <c r="C27" i="14"/>
  <c r="D26" i="14"/>
  <c r="C26" i="14"/>
  <c r="D25" i="14"/>
  <c r="C25" i="14"/>
  <c r="D24" i="14"/>
  <c r="C24" i="14"/>
  <c r="D23" i="14"/>
  <c r="C23" i="14"/>
  <c r="D22" i="14"/>
  <c r="C22" i="14"/>
  <c r="D21" i="14"/>
  <c r="C21" i="14"/>
  <c r="D20" i="14"/>
  <c r="C20" i="14"/>
  <c r="D19" i="14"/>
  <c r="C19" i="14"/>
  <c r="D18" i="14"/>
  <c r="C18" i="14"/>
  <c r="D17" i="14"/>
  <c r="C17" i="14"/>
  <c r="D16" i="14"/>
  <c r="C16" i="14"/>
  <c r="D15" i="14"/>
  <c r="C15" i="14"/>
  <c r="D14" i="14"/>
  <c r="C14" i="14"/>
  <c r="D13" i="14"/>
  <c r="C13" i="14"/>
  <c r="D12" i="14"/>
  <c r="C12" i="14"/>
  <c r="D11" i="14"/>
  <c r="C11" i="14"/>
  <c r="D10" i="14"/>
  <c r="C10" i="14"/>
  <c r="G3" i="12"/>
  <c r="G4" i="12"/>
  <c r="G5" i="12"/>
  <c r="G6" i="12"/>
  <c r="G7" i="12"/>
  <c r="G8" i="12"/>
  <c r="G9" i="12"/>
  <c r="G2" i="12"/>
  <c r="F3" i="12"/>
  <c r="F4" i="12"/>
  <c r="F5" i="12"/>
  <c r="F6" i="12"/>
  <c r="F7" i="12"/>
  <c r="F8" i="12"/>
  <c r="F9" i="12"/>
  <c r="F2" i="12"/>
  <c r="H2" i="12"/>
  <c r="H3" i="12"/>
  <c r="H4" i="12"/>
  <c r="H5" i="12"/>
  <c r="H6" i="12"/>
  <c r="H7" i="12"/>
  <c r="H8" i="12"/>
  <c r="H9" i="12"/>
  <c r="E3" i="12"/>
  <c r="E4" i="12"/>
  <c r="E5" i="12"/>
  <c r="E6" i="12"/>
  <c r="E7" i="12"/>
  <c r="E8" i="12"/>
  <c r="E9" i="12"/>
  <c r="E2" i="12"/>
  <c r="C14" i="11" l="1"/>
  <c r="C12" i="11"/>
  <c r="B12" i="11"/>
</calcChain>
</file>

<file path=xl/comments1.xml><?xml version="1.0" encoding="utf-8"?>
<comments xmlns="http://schemas.openxmlformats.org/spreadsheetml/2006/main">
  <authors>
    <author>RAndrews</author>
  </authors>
  <commentList>
    <comment ref="D15" authorId="0" shapeId="0">
      <text>
        <r>
          <rPr>
            <b/>
            <sz val="9"/>
            <color indexed="81"/>
            <rFont val="Tahoma"/>
            <family val="2"/>
          </rPr>
          <t>See PRESS tab in this file.</t>
        </r>
        <r>
          <rPr>
            <sz val="9"/>
            <color indexed="81"/>
            <rFont val="Tahoma"/>
            <family val="2"/>
          </rPr>
          <t xml:space="preserve">
</t>
        </r>
      </text>
    </comment>
  </commentList>
</comments>
</file>

<file path=xl/comments2.xml><?xml version="1.0" encoding="utf-8"?>
<comments xmlns="http://schemas.openxmlformats.org/spreadsheetml/2006/main">
  <authors>
    <author>RAndrews</author>
  </authors>
  <commentList>
    <comment ref="A1" authorId="0" shapeId="0">
      <text>
        <r>
          <rPr>
            <b/>
            <sz val="9"/>
            <color indexed="81"/>
            <rFont val="Tahoma"/>
            <family val="2"/>
          </rPr>
          <t xml:space="preserve"> Comprehensive Regression Example from section 10.9 of Canavos &amp; Miller 1999</t>
        </r>
        <r>
          <rPr>
            <sz val="9"/>
            <color indexed="81"/>
            <rFont val="Tahoma"/>
            <family val="2"/>
          </rPr>
          <t xml:space="preserve">
</t>
        </r>
      </text>
    </comment>
  </commentList>
</comments>
</file>

<file path=xl/comments3.xml><?xml version="1.0" encoding="utf-8"?>
<comments xmlns="http://schemas.openxmlformats.org/spreadsheetml/2006/main">
  <authors>
    <author>RAndrews</author>
  </authors>
  <commentList>
    <comment ref="E1" authorId="0" shapeId="0">
      <text>
        <r>
          <rPr>
            <b/>
            <sz val="9"/>
            <color indexed="81"/>
            <rFont val="Tahoma"/>
            <family val="2"/>
          </rPr>
          <t>Centered values for the variable X (mean =0)</t>
        </r>
        <r>
          <rPr>
            <sz val="9"/>
            <color indexed="81"/>
            <rFont val="Tahoma"/>
            <family val="2"/>
          </rPr>
          <t xml:space="preserve">
</t>
        </r>
      </text>
    </comment>
    <comment ref="F1" authorId="0" shapeId="0">
      <text>
        <r>
          <rPr>
            <b/>
            <sz val="9"/>
            <color indexed="81"/>
            <rFont val="Tahoma"/>
            <family val="2"/>
          </rPr>
          <t>Squared values of the Centered X values</t>
        </r>
      </text>
    </comment>
    <comment ref="G1" authorId="0" shapeId="0">
      <text>
        <r>
          <rPr>
            <b/>
            <sz val="9"/>
            <color indexed="81"/>
            <rFont val="Tahoma"/>
            <family val="2"/>
          </rPr>
          <t>Cubed values of the Centered X values</t>
        </r>
      </text>
    </comment>
    <comment ref="H1" authorId="0" shapeId="0">
      <text>
        <r>
          <rPr>
            <b/>
            <sz val="9"/>
            <color indexed="81"/>
            <rFont val="Tahoma"/>
            <family val="2"/>
          </rPr>
          <t>Centered values for the variable Y (mean =0)</t>
        </r>
        <r>
          <rPr>
            <sz val="9"/>
            <color indexed="81"/>
            <rFont val="Tahoma"/>
            <family val="2"/>
          </rPr>
          <t xml:space="preserve">
</t>
        </r>
      </text>
    </comment>
  </commentList>
</comments>
</file>

<file path=xl/comments4.xml><?xml version="1.0" encoding="utf-8"?>
<comments xmlns="http://schemas.openxmlformats.org/spreadsheetml/2006/main">
  <authors>
    <author>RAndrews</author>
  </authors>
  <commentList>
    <comment ref="A1" authorId="0" shapeId="0">
      <text>
        <r>
          <rPr>
            <b/>
            <sz val="9"/>
            <color indexed="81"/>
            <rFont val="Tahoma"/>
            <family val="2"/>
          </rPr>
          <t xml:space="preserve">Data from Example 20.1 on page 526 of Statistics for Business 2nd edition by Stine &amp; Foster </t>
        </r>
        <r>
          <rPr>
            <sz val="9"/>
            <color indexed="81"/>
            <rFont val="Tahoma"/>
            <family val="2"/>
          </rPr>
          <t xml:space="preserve">
</t>
        </r>
      </text>
    </comment>
  </commentList>
</comments>
</file>

<file path=xl/sharedStrings.xml><?xml version="1.0" encoding="utf-8"?>
<sst xmlns="http://schemas.openxmlformats.org/spreadsheetml/2006/main" count="315" uniqueCount="188">
  <si>
    <t>Kutner, Nachtsheim, Neter &amp; Li definitions</t>
  </si>
  <si>
    <r>
      <t>DFFITS measures the influence of i</t>
    </r>
    <r>
      <rPr>
        <b/>
        <vertAlign val="superscript"/>
        <sz val="12"/>
        <rFont val="Arial"/>
        <family val="2"/>
      </rPr>
      <t>th</t>
    </r>
    <r>
      <rPr>
        <b/>
        <sz val="12"/>
        <rFont val="Arial"/>
        <family val="2"/>
      </rPr>
      <t xml:space="preserve"> data point on the i</t>
    </r>
    <r>
      <rPr>
        <b/>
        <vertAlign val="superscript"/>
        <sz val="12"/>
        <rFont val="Arial"/>
        <family val="2"/>
      </rPr>
      <t xml:space="preserve">th </t>
    </r>
    <r>
      <rPr>
        <b/>
        <sz val="12"/>
        <rFont val="Arial"/>
        <family val="2"/>
      </rPr>
      <t xml:space="preserve">fitted Y value </t>
    </r>
  </si>
  <si>
    <r>
      <t>Standardized difference between i</t>
    </r>
    <r>
      <rPr>
        <vertAlign val="superscript"/>
        <sz val="10"/>
        <rFont val="Arial"/>
        <family val="2"/>
      </rPr>
      <t>th</t>
    </r>
    <r>
      <rPr>
        <sz val="11"/>
        <color theme="1"/>
        <rFont val="Calibri"/>
        <family val="2"/>
        <scheme val="minor"/>
      </rPr>
      <t xml:space="preserve"> fitted Y with all n data values and the i</t>
    </r>
    <r>
      <rPr>
        <vertAlign val="superscript"/>
        <sz val="10"/>
        <rFont val="Arial"/>
        <family val="2"/>
      </rPr>
      <t>th</t>
    </r>
    <r>
      <rPr>
        <sz val="11"/>
        <color theme="1"/>
        <rFont val="Calibri"/>
        <family val="2"/>
        <scheme val="minor"/>
      </rPr>
      <t xml:space="preserve"> fitted Y using the other n-1 data values to build model.</t>
    </r>
  </si>
  <si>
    <r>
      <t>Standardized summed over j squared differences between j</t>
    </r>
    <r>
      <rPr>
        <vertAlign val="superscript"/>
        <sz val="10"/>
        <rFont val="Arial"/>
        <family val="2"/>
      </rPr>
      <t>th</t>
    </r>
    <r>
      <rPr>
        <sz val="11"/>
        <color theme="1"/>
        <rFont val="Calibri"/>
        <family val="2"/>
        <scheme val="minor"/>
      </rPr>
      <t xml:space="preserve"> fitted Y with all n data values and the j</t>
    </r>
    <r>
      <rPr>
        <vertAlign val="superscript"/>
        <sz val="10"/>
        <rFont val="Arial"/>
        <family val="2"/>
      </rPr>
      <t>th</t>
    </r>
    <r>
      <rPr>
        <sz val="11"/>
        <color theme="1"/>
        <rFont val="Calibri"/>
        <family val="2"/>
        <scheme val="minor"/>
      </rPr>
      <t xml:space="preserve"> fitted Y using the n-1 data without the i</t>
    </r>
    <r>
      <rPr>
        <vertAlign val="superscript"/>
        <sz val="10"/>
        <rFont val="Arial"/>
        <family val="2"/>
      </rPr>
      <t>th</t>
    </r>
    <r>
      <rPr>
        <sz val="11"/>
        <color theme="1"/>
        <rFont val="Calibri"/>
        <family val="2"/>
        <scheme val="minor"/>
      </rPr>
      <t xml:space="preserve"> point to build model.</t>
    </r>
  </si>
  <si>
    <r>
      <t>DFBETAS measure the influence of the i</t>
    </r>
    <r>
      <rPr>
        <b/>
        <vertAlign val="superscript"/>
        <sz val="12"/>
        <rFont val="Arial"/>
        <family val="2"/>
      </rPr>
      <t>th</t>
    </r>
    <r>
      <rPr>
        <b/>
        <sz val="12"/>
        <rFont val="Arial"/>
        <family val="2"/>
      </rPr>
      <t xml:space="preserve"> data point on a regression coefficient </t>
    </r>
  </si>
  <si>
    <r>
      <t>Standardized difference between k</t>
    </r>
    <r>
      <rPr>
        <vertAlign val="superscript"/>
        <sz val="9"/>
        <rFont val="Arial"/>
        <family val="2"/>
      </rPr>
      <t>th</t>
    </r>
    <r>
      <rPr>
        <sz val="9"/>
        <rFont val="Arial"/>
        <family val="2"/>
      </rPr>
      <t xml:space="preserve"> fitted coefficient with all n data values and the k</t>
    </r>
    <r>
      <rPr>
        <vertAlign val="superscript"/>
        <sz val="9"/>
        <rFont val="Arial"/>
        <family val="2"/>
      </rPr>
      <t>th</t>
    </r>
    <r>
      <rPr>
        <sz val="9"/>
        <rFont val="Arial"/>
        <family val="2"/>
      </rPr>
      <t xml:space="preserve"> fitted coefficient using the other n-1 data values (without the ith value) to build model.</t>
    </r>
  </si>
  <si>
    <t>SPSS definitions</t>
  </si>
  <si>
    <t>i = 1 through n</t>
  </si>
  <si>
    <t xml:space="preserve">Variable </t>
  </si>
  <si>
    <t>Description</t>
  </si>
  <si>
    <t xml:space="preserve">i = case number </t>
  </si>
  <si>
    <t>RES_1</t>
  </si>
  <si>
    <t xml:space="preserve">Unstandardized Residual </t>
  </si>
  <si>
    <t>DRE_1</t>
  </si>
  <si>
    <t xml:space="preserve">Deleted Residual </t>
  </si>
  <si>
    <t>ZRE_1</t>
  </si>
  <si>
    <t xml:space="preserve">Standardized Residual </t>
  </si>
  <si>
    <t>SRE_1</t>
  </si>
  <si>
    <t xml:space="preserve">Studentized Residual </t>
  </si>
  <si>
    <t>SDR_1</t>
  </si>
  <si>
    <t>Studentized Deleted Residual</t>
  </si>
  <si>
    <t>COO_1</t>
  </si>
  <si>
    <t xml:space="preserve">Cook's Distance </t>
  </si>
  <si>
    <t>LEV_1</t>
  </si>
  <si>
    <t>Centered Leverage Value</t>
  </si>
  <si>
    <t>DFF_1</t>
  </si>
  <si>
    <t xml:space="preserve">DFFIT  </t>
  </si>
  <si>
    <t>SDF_1</t>
  </si>
  <si>
    <t xml:space="preserve">Standardized DFFIT </t>
  </si>
  <si>
    <r>
      <t>(DFFITS)</t>
    </r>
    <r>
      <rPr>
        <vertAlign val="subscript"/>
        <sz val="10"/>
        <rFont val="Arial"/>
        <family val="2"/>
      </rPr>
      <t>i</t>
    </r>
  </si>
  <si>
    <t>DFB0_1</t>
  </si>
  <si>
    <t xml:space="preserve">DFBETA Intercept </t>
  </si>
  <si>
    <t>DFB1_1</t>
  </si>
  <si>
    <t xml:space="preserve">DFBETA X1 </t>
  </si>
  <si>
    <t>SDB0_1</t>
  </si>
  <si>
    <t>Standardized DFBETA Intercept</t>
  </si>
  <si>
    <r>
      <t>(DFBETAS)</t>
    </r>
    <r>
      <rPr>
        <vertAlign val="subscript"/>
        <sz val="10"/>
        <rFont val="Arial"/>
        <family val="2"/>
      </rPr>
      <t>0(i)</t>
    </r>
  </si>
  <si>
    <t>SDB1_1</t>
  </si>
  <si>
    <t>Standardized DFBETA X1</t>
  </si>
  <si>
    <r>
      <t>(DFBETAS)</t>
    </r>
    <r>
      <rPr>
        <vertAlign val="subscript"/>
        <sz val="10"/>
        <rFont val="Arial"/>
        <family val="2"/>
      </rPr>
      <t>1(i)</t>
    </r>
  </si>
  <si>
    <t>SDBk_2</t>
  </si>
  <si>
    <t>Standardized DFBETA Xk</t>
  </si>
  <si>
    <r>
      <t>(DFBETAS)</t>
    </r>
    <r>
      <rPr>
        <vertAlign val="subscript"/>
        <sz val="10"/>
        <rFont val="Arial"/>
        <family val="2"/>
      </rPr>
      <t>k(i)</t>
    </r>
  </si>
  <si>
    <t>Data Point Influence Measurements</t>
  </si>
  <si>
    <r>
      <rPr>
        <b/>
        <sz val="12"/>
        <color rgb="FF0000FF"/>
        <rFont val="Arial"/>
        <family val="2"/>
      </rPr>
      <t>Jackknife Residual</t>
    </r>
    <r>
      <rPr>
        <sz val="10"/>
        <rFont val="Arial"/>
        <family val="2"/>
      </rPr>
      <t xml:space="preserve"> in KKNR</t>
    </r>
  </si>
  <si>
    <t xml:space="preserve">KKNR say that "Leverage </t>
  </si>
  <si>
    <r>
      <rPr>
        <b/>
        <sz val="12"/>
        <color rgb="FF0000FF"/>
        <rFont val="Arial"/>
        <family val="2"/>
      </rPr>
      <t>d</t>
    </r>
    <r>
      <rPr>
        <b/>
        <vertAlign val="subscript"/>
        <sz val="12"/>
        <color rgb="FF0000FF"/>
        <rFont val="Arial"/>
        <family val="2"/>
      </rPr>
      <t>i</t>
    </r>
    <r>
      <rPr>
        <b/>
        <sz val="12"/>
        <color rgb="FF0000FF"/>
        <rFont val="Arial"/>
        <family val="2"/>
      </rPr>
      <t xml:space="preserve"> or D</t>
    </r>
    <r>
      <rPr>
        <b/>
        <vertAlign val="subscript"/>
        <sz val="12"/>
        <color rgb="FF0000FF"/>
        <rFont val="Arial"/>
        <family val="2"/>
      </rPr>
      <t>i</t>
    </r>
  </si>
  <si>
    <r>
      <t>r</t>
    </r>
    <r>
      <rPr>
        <b/>
        <vertAlign val="subscript"/>
        <sz val="12"/>
        <color rgb="FF0000FF"/>
        <rFont val="Arial"/>
        <family val="2"/>
      </rPr>
      <t>i</t>
    </r>
  </si>
  <si>
    <r>
      <rPr>
        <b/>
        <sz val="12"/>
        <color rgb="FF0000FF"/>
        <rFont val="Arial"/>
        <family val="2"/>
      </rPr>
      <t xml:space="preserve"> = residual / MSE</t>
    </r>
    <r>
      <rPr>
        <b/>
        <vertAlign val="superscript"/>
        <sz val="12"/>
        <color rgb="FF0000FF"/>
        <rFont val="Arial"/>
        <family val="2"/>
      </rPr>
      <t>.5</t>
    </r>
  </si>
  <si>
    <t>SPSS Leverage differs from some other definitions</t>
  </si>
  <si>
    <r>
      <t>Leverage measures the distance of the i</t>
    </r>
    <r>
      <rPr>
        <b/>
        <vertAlign val="superscript"/>
        <sz val="12"/>
        <color rgb="FF0000FF"/>
        <rFont val="Arial"/>
        <family val="2"/>
      </rPr>
      <t>th</t>
    </r>
    <r>
      <rPr>
        <b/>
        <sz val="12"/>
        <color rgb="FF0000FF"/>
        <rFont val="Arial"/>
        <family val="2"/>
      </rPr>
      <t xml:space="preserve"> data point from the center of all data points</t>
    </r>
  </si>
  <si>
    <r>
      <t>Cook's D measures aggregate influence of i</t>
    </r>
    <r>
      <rPr>
        <b/>
        <vertAlign val="superscript"/>
        <sz val="12"/>
        <color rgb="FF0000FF"/>
        <rFont val="Arial"/>
        <family val="2"/>
      </rPr>
      <t xml:space="preserve">th </t>
    </r>
    <r>
      <rPr>
        <b/>
        <sz val="12"/>
        <color rgb="FF0000FF"/>
        <rFont val="Arial"/>
        <family val="2"/>
      </rPr>
      <t xml:space="preserve">data point on all fitted values </t>
    </r>
  </si>
  <si>
    <t>Energy Use</t>
  </si>
  <si>
    <t>Heated area</t>
  </si>
  <si>
    <t xml:space="preserve">Roof Insulation </t>
  </si>
  <si>
    <t>Outside Temperature</t>
  </si>
  <si>
    <t xml:space="preserve">Daily Sunlight </t>
  </si>
  <si>
    <t>Insulated Windows</t>
  </si>
  <si>
    <t>Heat type</t>
  </si>
  <si>
    <t>X5=Heat Pump</t>
  </si>
  <si>
    <t>Y=KW-hr/MO</t>
  </si>
  <si>
    <t>X1=SQFT_Heated</t>
  </si>
  <si>
    <t>X2=Roof_R_Value</t>
  </si>
  <si>
    <t>X4=AVG._Temp</t>
  </si>
  <si>
    <t>X6=Daily_Sun_Hrs</t>
  </si>
  <si>
    <t xml:space="preserve">X3=Insulated_Windows </t>
  </si>
  <si>
    <t xml:space="preserve">Chapter 15 </t>
  </si>
  <si>
    <t>Phenomenon Second Degree Regression Equation</t>
  </si>
  <si>
    <t>Remember that the Second Order Equation below describes a Parabola</t>
  </si>
  <si>
    <t>the Vertex (Location of the maximum or minimum) = -b / (2 a)</t>
  </si>
  <si>
    <t xml:space="preserve"> </t>
  </si>
  <si>
    <t>Table 15.2  Weight gain after 2 weeks as function of dosage level</t>
  </si>
  <si>
    <t>X, Dosage Level</t>
  </si>
  <si>
    <t xml:space="preserve">Y, Weight gain </t>
  </si>
  <si>
    <t>X</t>
  </si>
  <si>
    <t>X^2</t>
  </si>
  <si>
    <t>Y</t>
  </si>
  <si>
    <t>Mean</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</si>
  <si>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</si>
  <si>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</si>
  <si>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</si>
  <si>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</si>
  <si>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</si>
  <si>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</si>
  <si>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</si>
  <si>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</si>
  <si>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</si>
  <si>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</si>
  <si>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</si>
  <si>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</si>
  <si>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</si>
  <si>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</si>
  <si>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</si>
  <si>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</si>
  <si>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</si>
  <si>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</si>
  <si>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</si>
  <si>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</si>
  <si>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</si>
  <si>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</si>
  <si>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RESIDUAL OUTPUT</t>
  </si>
  <si>
    <t>Observation</t>
  </si>
  <si>
    <t>Predicted Y</t>
  </si>
  <si>
    <t>Residuals</t>
  </si>
  <si>
    <t>Vertex =</t>
  </si>
  <si>
    <t>C_Y</t>
  </si>
  <si>
    <r>
      <t>For Y = a X</t>
    </r>
    <r>
      <rPr>
        <vertAlign val="superscript"/>
        <sz val="14"/>
        <color theme="1"/>
        <rFont val="Calibri"/>
        <family val="2"/>
        <scheme val="minor"/>
      </rPr>
      <t>2</t>
    </r>
    <r>
      <rPr>
        <sz val="14"/>
        <color theme="1"/>
        <rFont val="Calibri"/>
        <family val="2"/>
        <scheme val="minor"/>
      </rPr>
      <t xml:space="preserve"> + b X + c,</t>
    </r>
  </si>
  <si>
    <t>X_square</t>
  </si>
  <si>
    <t>X_cubed</t>
  </si>
  <si>
    <t>XC</t>
  </si>
  <si>
    <t>XC_square</t>
  </si>
  <si>
    <t>XC_cubed</t>
  </si>
  <si>
    <t>Exponential Functions</t>
  </si>
  <si>
    <r>
      <t xml:space="preserve">General Form: </t>
    </r>
    <r>
      <rPr>
        <b/>
        <sz val="14"/>
        <color indexed="12"/>
        <rFont val="Arial"/>
        <family val="2"/>
      </rPr>
      <t>f(x) = C*(a</t>
    </r>
    <r>
      <rPr>
        <b/>
        <vertAlign val="superscript"/>
        <sz val="14"/>
        <color indexed="12"/>
        <rFont val="Arial"/>
        <family val="2"/>
      </rPr>
      <t>x</t>
    </r>
    <r>
      <rPr>
        <b/>
        <sz val="14"/>
        <color indexed="12"/>
        <rFont val="Arial"/>
        <family val="2"/>
      </rPr>
      <t xml:space="preserve">), </t>
    </r>
    <r>
      <rPr>
        <b/>
        <sz val="12"/>
        <color indexed="12"/>
        <rFont val="Arial"/>
        <family val="2"/>
      </rPr>
      <t>where C&gt;0 and 0&lt;a&lt;1 or 1&lt;a</t>
    </r>
  </si>
  <si>
    <r>
      <t>Excel Form:</t>
    </r>
    <r>
      <rPr>
        <b/>
        <sz val="14"/>
        <color rgb="FF0000FF"/>
        <rFont val="Arial"/>
        <family val="2"/>
      </rPr>
      <t xml:space="preserve"> f(x) = C*e</t>
    </r>
    <r>
      <rPr>
        <b/>
        <vertAlign val="superscript"/>
        <sz val="14"/>
        <color rgb="FF0000FF"/>
        <rFont val="Arial"/>
        <family val="2"/>
      </rPr>
      <t>bx</t>
    </r>
    <r>
      <rPr>
        <b/>
        <sz val="14"/>
        <color rgb="FF0000FF"/>
        <rFont val="Arial"/>
        <family val="2"/>
      </rPr>
      <t xml:space="preserve"> </t>
    </r>
  </si>
  <si>
    <r>
      <t xml:space="preserve">Basic  </t>
    </r>
    <r>
      <rPr>
        <b/>
        <sz val="10"/>
        <color indexed="12"/>
        <rFont val="Arial"/>
        <family val="2"/>
      </rPr>
      <t>f(x) = a</t>
    </r>
    <r>
      <rPr>
        <b/>
        <vertAlign val="superscript"/>
        <sz val="10"/>
        <color indexed="12"/>
        <rFont val="Arial"/>
        <family val="2"/>
      </rPr>
      <t>x</t>
    </r>
  </si>
  <si>
    <r>
      <t xml:space="preserve">General </t>
    </r>
    <r>
      <rPr>
        <b/>
        <sz val="10"/>
        <color indexed="12"/>
        <rFont val="Arial"/>
        <family val="2"/>
      </rPr>
      <t>f(x) = C*(a</t>
    </r>
    <r>
      <rPr>
        <b/>
        <vertAlign val="superscript"/>
        <sz val="10"/>
        <color indexed="12"/>
        <rFont val="Arial"/>
        <family val="2"/>
      </rPr>
      <t>x</t>
    </r>
    <r>
      <rPr>
        <b/>
        <sz val="10"/>
        <color indexed="12"/>
        <rFont val="Arial"/>
        <family val="2"/>
      </rPr>
      <t>)</t>
    </r>
  </si>
  <si>
    <t>Domain</t>
  </si>
  <si>
    <t>All Real Numbers</t>
  </si>
  <si>
    <t>y-intercept</t>
  </si>
  <si>
    <t>C</t>
  </si>
  <si>
    <t>Asymptote</t>
  </si>
  <si>
    <t xml:space="preserve">x-axis </t>
  </si>
  <si>
    <t>Graph Shapes</t>
  </si>
  <si>
    <t>Growth</t>
  </si>
  <si>
    <t>Decay</t>
  </si>
  <si>
    <r>
      <t>Hence for Excel</t>
    </r>
    <r>
      <rPr>
        <sz val="14"/>
        <rFont val="Arial"/>
        <family val="2"/>
      </rPr>
      <t xml:space="preserve"> a = e</t>
    </r>
    <r>
      <rPr>
        <vertAlign val="superscript"/>
        <sz val="14"/>
        <rFont val="Arial"/>
        <family val="2"/>
      </rPr>
      <t>b</t>
    </r>
  </si>
  <si>
    <t>1/2 Gallon Juice Price</t>
  </si>
  <si>
    <t>Sales Volume</t>
  </si>
  <si>
    <t>Natural Log Price</t>
  </si>
  <si>
    <t>Natural Log Sales</t>
  </si>
  <si>
    <t>Base 10 Log Price</t>
  </si>
  <si>
    <t>Base 10 Log Sales</t>
  </si>
  <si>
    <t>Predicted Sales Volume</t>
  </si>
  <si>
    <t>Predicted Natural Log Sales</t>
  </si>
  <si>
    <t>Predicted Base 10 Log Sales</t>
  </si>
  <si>
    <t>Sales versus Price</t>
  </si>
  <si>
    <t>LN(Sales) versus LN(Price)</t>
  </si>
  <si>
    <t>LOG10(Sales) versus LOG10(Price)</t>
  </si>
  <si>
    <t>Andrews criteria for selecting the best fitted function to model a phenomenon:</t>
  </si>
  <si>
    <t>1.  Choose a model that explains as much of the total variability of Y as possible</t>
  </si>
  <si>
    <r>
      <t>Bigger R</t>
    </r>
    <r>
      <rPr>
        <vertAlign val="superscript"/>
        <sz val="12"/>
        <rFont val="Arial"/>
        <family val="2"/>
      </rPr>
      <t>2</t>
    </r>
    <r>
      <rPr>
        <sz val="12"/>
        <rFont val="Arial"/>
        <family val="2"/>
      </rPr>
      <t xml:space="preserve"> is better.</t>
    </r>
  </si>
  <si>
    <t>2.  Choose a simple model (KISS principle)</t>
  </si>
  <si>
    <r>
      <rPr>
        <b/>
        <sz val="14"/>
        <rFont val="Arial"/>
        <family val="2"/>
      </rPr>
      <t>K</t>
    </r>
    <r>
      <rPr>
        <sz val="12"/>
        <rFont val="Arial"/>
        <family val="2"/>
      </rPr>
      <t>eep</t>
    </r>
    <r>
      <rPr>
        <b/>
        <sz val="14"/>
        <rFont val="Arial"/>
        <family val="2"/>
      </rPr>
      <t xml:space="preserve"> I</t>
    </r>
    <r>
      <rPr>
        <sz val="12"/>
        <rFont val="Arial"/>
        <family val="2"/>
      </rPr>
      <t xml:space="preserve">t </t>
    </r>
    <r>
      <rPr>
        <b/>
        <sz val="14"/>
        <rFont val="Arial"/>
        <family val="2"/>
      </rPr>
      <t>S</t>
    </r>
    <r>
      <rPr>
        <sz val="12"/>
        <rFont val="Arial"/>
        <family val="2"/>
      </rPr>
      <t xml:space="preserve">imple for </t>
    </r>
    <r>
      <rPr>
        <b/>
        <sz val="14"/>
        <rFont val="Arial"/>
        <family val="2"/>
      </rPr>
      <t>S</t>
    </r>
    <r>
      <rPr>
        <sz val="12"/>
        <rFont val="Arial"/>
        <family val="2"/>
      </rPr>
      <t>tatistics</t>
    </r>
  </si>
  <si>
    <t>Smaller number of predictor variables is simpler</t>
  </si>
  <si>
    <t>3.  Only include variables with coefficients that are significantly different from 0.</t>
  </si>
  <si>
    <r>
      <t xml:space="preserve">Note that there is both </t>
    </r>
    <r>
      <rPr>
        <b/>
        <sz val="14"/>
        <color indexed="17"/>
        <rFont val="Arial"/>
        <family val="2"/>
      </rPr>
      <t>statistical significance</t>
    </r>
    <r>
      <rPr>
        <sz val="12"/>
        <rFont val="Arial"/>
        <family val="2"/>
      </rPr>
      <t xml:space="preserve"> and </t>
    </r>
    <r>
      <rPr>
        <b/>
        <sz val="14"/>
        <color indexed="17"/>
        <rFont val="Arial"/>
        <family val="2"/>
      </rPr>
      <t>practical significance</t>
    </r>
  </si>
  <si>
    <t>4.  Make sure the model makes sense relative to your understanding of reality</t>
  </si>
  <si>
    <t>Sharpe 2nd editon (page 633) suggests having:</t>
  </si>
  <si>
    <t>* Relatively few predictors, to keep the model simple</t>
  </si>
  <si>
    <r>
      <t>* Relatively high R</t>
    </r>
    <r>
      <rPr>
        <b/>
        <vertAlign val="superscript"/>
        <sz val="14"/>
        <color indexed="12"/>
        <rFont val="Arial"/>
        <family val="2"/>
      </rPr>
      <t>2</t>
    </r>
    <r>
      <rPr>
        <b/>
        <sz val="14"/>
        <color indexed="12"/>
        <rFont val="Arial"/>
        <family val="2"/>
      </rPr>
      <t xml:space="preserve"> accounting for as much of the variability in Y as possible.</t>
    </r>
  </si>
  <si>
    <r>
      <t>* Relatively small value of s</t>
    </r>
    <r>
      <rPr>
        <b/>
        <vertAlign val="subscript"/>
        <sz val="14"/>
        <color indexed="12"/>
        <rFont val="Arial"/>
        <family val="2"/>
      </rPr>
      <t>e</t>
    </r>
    <r>
      <rPr>
        <b/>
        <sz val="14"/>
        <color indexed="12"/>
        <rFont val="Arial"/>
        <family val="2"/>
      </rPr>
      <t xml:space="preserve">, indicating a small standard deviation of errors.  </t>
    </r>
  </si>
  <si>
    <r>
      <t>Note s</t>
    </r>
    <r>
      <rPr>
        <b/>
        <vertAlign val="subscript"/>
        <sz val="12"/>
        <rFont val="Arial"/>
        <family val="2"/>
      </rPr>
      <t>e</t>
    </r>
    <r>
      <rPr>
        <b/>
        <vertAlign val="superscript"/>
        <sz val="12"/>
        <rFont val="Arial"/>
        <family val="2"/>
      </rPr>
      <t>2</t>
    </r>
    <r>
      <rPr>
        <b/>
        <sz val="12"/>
        <rFont val="Arial"/>
        <family val="2"/>
      </rPr>
      <t xml:space="preserve"> = SSE / df(error).  If R</t>
    </r>
    <r>
      <rPr>
        <b/>
        <vertAlign val="superscript"/>
        <sz val="12"/>
        <rFont val="Arial"/>
        <family val="2"/>
      </rPr>
      <t>2</t>
    </r>
    <r>
      <rPr>
        <b/>
        <sz val="12"/>
        <rFont val="Arial"/>
        <family val="2"/>
      </rPr>
      <t>= 1 - SSE/SS</t>
    </r>
    <r>
      <rPr>
        <b/>
        <vertAlign val="subscript"/>
        <sz val="12"/>
        <rFont val="Arial"/>
        <family val="2"/>
      </rPr>
      <t xml:space="preserve">Total </t>
    </r>
    <r>
      <rPr>
        <b/>
        <sz val="12"/>
        <rFont val="Arial"/>
        <family val="2"/>
      </rPr>
      <t xml:space="preserve"> is high then SSE will be low.  </t>
    </r>
  </si>
  <si>
    <t xml:space="preserve">* Relatively small p-values for F-statistic for overall model and all t-statistics for each of the predictor variables. </t>
  </si>
  <si>
    <t xml:space="preserve">* No cases with high leverage (set apart from the rest of the data in the independent variable space). </t>
  </si>
  <si>
    <t>* No cases with extraordinarily large residuals.</t>
  </si>
  <si>
    <t>* Predictor variables (reliably measured) that are relatively unrelated to each other.</t>
  </si>
  <si>
    <t>sales</t>
  </si>
  <si>
    <t>EXP(Predited)</t>
  </si>
  <si>
    <t>Y -Residual</t>
  </si>
  <si>
    <r>
      <t>10</t>
    </r>
    <r>
      <rPr>
        <i/>
        <vertAlign val="superscript"/>
        <sz val="11"/>
        <color theme="1"/>
        <rFont val="Calibri"/>
        <family val="2"/>
        <scheme val="minor"/>
      </rPr>
      <t xml:space="preserve">Predicted </t>
    </r>
  </si>
  <si>
    <t>LN(Y)</t>
  </si>
  <si>
    <t>Predicted LN(Y)</t>
  </si>
  <si>
    <t xml:space="preserve">Y-Residual </t>
  </si>
  <si>
    <t>Hence  the Log(Y) is a linear funciton of X and the Log(C) and Log(a) can be determined by OLS regression using Log(Y) as a response and X as a predictor.</t>
  </si>
  <si>
    <r>
      <t xml:space="preserve"> If Y = C*(aX), then Log(Y) = Log(C) + Log(a</t>
    </r>
    <r>
      <rPr>
        <b/>
        <vertAlign val="superscript"/>
        <sz val="12"/>
        <color rgb="FF0000FF"/>
        <rFont val="Calibri"/>
        <family val="2"/>
        <scheme val="minor"/>
      </rPr>
      <t>X</t>
    </r>
    <r>
      <rPr>
        <b/>
        <sz val="12"/>
        <color rgb="FF0000FF"/>
        <rFont val="Calibri"/>
        <family val="2"/>
        <scheme val="minor"/>
      </rPr>
      <t xml:space="preserve">) = Log(C) + Log(a) * X </t>
    </r>
  </si>
  <si>
    <r>
      <t>R</t>
    </r>
    <r>
      <rPr>
        <b/>
        <vertAlign val="superscript"/>
        <sz val="11"/>
        <color theme="1"/>
        <rFont val="Calibri"/>
        <family val="2"/>
        <scheme val="minor"/>
      </rPr>
      <t>2</t>
    </r>
    <r>
      <rPr>
        <b/>
        <sz val="11"/>
        <color theme="1"/>
        <rFont val="Calibri"/>
        <family val="2"/>
        <scheme val="minor"/>
      </rPr>
      <t xml:space="preserve"> for LN(Y) =</t>
    </r>
  </si>
  <si>
    <r>
      <t>= SS</t>
    </r>
    <r>
      <rPr>
        <vertAlign val="subscript"/>
        <sz val="11"/>
        <color theme="1"/>
        <rFont val="Calibri"/>
        <family val="2"/>
        <scheme val="minor"/>
      </rPr>
      <t>Residuals</t>
    </r>
  </si>
  <si>
    <t>SS for LN(Y) =</t>
  </si>
  <si>
    <t>SS for Y =</t>
  </si>
  <si>
    <r>
      <t>R</t>
    </r>
    <r>
      <rPr>
        <b/>
        <vertAlign val="superscript"/>
        <sz val="11"/>
        <color rgb="FF0000FF"/>
        <rFont val="Calibri"/>
        <family val="2"/>
        <scheme val="minor"/>
      </rPr>
      <t>2</t>
    </r>
    <r>
      <rPr>
        <b/>
        <sz val="11"/>
        <color rgb="FF0000FF"/>
        <rFont val="Calibri"/>
        <family val="2"/>
        <scheme val="minor"/>
      </rPr>
      <t xml:space="preserve"> for Y =</t>
    </r>
  </si>
  <si>
    <r>
      <t>= SS</t>
    </r>
    <r>
      <rPr>
        <vertAlign val="subscript"/>
        <sz val="11"/>
        <color rgb="FF0000FF"/>
        <rFont val="Calibri"/>
        <family val="2"/>
        <scheme val="minor"/>
      </rPr>
      <t>Residuals</t>
    </r>
  </si>
  <si>
    <r>
      <rPr>
        <sz val="11"/>
        <color rgb="FF0000FF"/>
        <rFont val="Calibri"/>
        <family val="2"/>
      </rPr>
      <t xml:space="preserve">Ŷ = </t>
    </r>
    <r>
      <rPr>
        <i/>
        <sz val="11"/>
        <color rgb="FF0000FF"/>
        <rFont val="Calibri"/>
        <family val="2"/>
        <scheme val="minor"/>
      </rPr>
      <t>EXP(Predicted LN(Y))</t>
    </r>
  </si>
  <si>
    <t>JMP</t>
  </si>
  <si>
    <r>
      <t xml:space="preserve">The value of </t>
    </r>
    <r>
      <rPr>
        <b/>
        <sz val="14"/>
        <color rgb="FFFF0000"/>
        <rFont val="Calibri"/>
        <family val="2"/>
        <scheme val="minor"/>
      </rPr>
      <t>a</t>
    </r>
    <r>
      <rPr>
        <sz val="14"/>
        <color theme="1"/>
        <rFont val="Calibri"/>
        <family val="2"/>
        <scheme val="minor"/>
      </rPr>
      <t xml:space="preserve">  measures the </t>
    </r>
    <r>
      <rPr>
        <b/>
        <sz val="14"/>
        <color rgb="FFFF0000"/>
        <rFont val="Calibri"/>
        <family val="2"/>
        <scheme val="minor"/>
      </rPr>
      <t>curvature of the parabola</t>
    </r>
  </si>
  <si>
    <r>
      <t xml:space="preserve">The value of </t>
    </r>
    <r>
      <rPr>
        <b/>
        <sz val="14"/>
        <color theme="1"/>
        <rFont val="Calibri"/>
        <family val="2"/>
        <scheme val="minor"/>
      </rPr>
      <t>b</t>
    </r>
    <r>
      <rPr>
        <sz val="14"/>
        <color theme="1"/>
        <rFont val="Calibri"/>
        <family val="2"/>
        <scheme val="minor"/>
      </rPr>
      <t xml:space="preserve"> determines</t>
    </r>
    <r>
      <rPr>
        <b/>
        <sz val="14"/>
        <color theme="1"/>
        <rFont val="Calibri"/>
        <family val="2"/>
        <scheme val="minor"/>
      </rPr>
      <t xml:space="preserve"> how much the vertex departs from the Y axis</t>
    </r>
    <r>
      <rPr>
        <sz val="14"/>
        <color theme="1"/>
        <rFont val="Calibri"/>
        <family val="2"/>
        <scheme val="minor"/>
      </rPr>
      <t>.</t>
    </r>
  </si>
  <si>
    <r>
      <t>The value of</t>
    </r>
    <r>
      <rPr>
        <b/>
        <sz val="14"/>
        <color rgb="FF0000FF"/>
        <rFont val="Calibri"/>
        <family val="2"/>
        <scheme val="minor"/>
      </rPr>
      <t xml:space="preserve"> c</t>
    </r>
    <r>
      <rPr>
        <sz val="14"/>
        <color theme="1"/>
        <rFont val="Calibri"/>
        <family val="2"/>
        <scheme val="minor"/>
      </rPr>
      <t xml:space="preserve"> moves the parabola </t>
    </r>
    <r>
      <rPr>
        <b/>
        <sz val="14"/>
        <color rgb="FF0000FF"/>
        <rFont val="Calibri"/>
        <family val="2"/>
        <scheme val="minor"/>
      </rPr>
      <t>up or down relative to the X axis</t>
    </r>
    <r>
      <rPr>
        <sz val="14"/>
        <color theme="1"/>
        <rFont val="Calibri"/>
        <family val="2"/>
        <scheme val="minor"/>
      </rPr>
      <t>.</t>
    </r>
  </si>
  <si>
    <t>JMP, PRESS = Sum Squares(Deleted Residuals)</t>
  </si>
  <si>
    <t>α = Probability of rejecting null when the null, β=0, is true</t>
  </si>
  <si>
    <t xml:space="preserve"> (Saying a variable has a coefficient significantly different from 0, when it is not.)</t>
  </si>
  <si>
    <t xml:space="preserve">Probabilities of indicating a variable is "Signal" when it is not. </t>
  </si>
  <si>
    <t>a</t>
  </si>
  <si>
    <r>
      <t xml:space="preserve">a </t>
    </r>
    <r>
      <rPr>
        <b/>
        <sz val="14"/>
        <color theme="1"/>
        <rFont val="Times New Roman"/>
        <family val="1"/>
      </rPr>
      <t>= probability of type I error</t>
    </r>
  </si>
  <si>
    <t>probability of NO type I error</t>
  </si>
  <si>
    <t xml:space="preserve">Probability for each variable </t>
  </si>
  <si>
    <t xml:space="preserve">Probability of no Type I error for any variable in the model for 10 variables </t>
  </si>
  <si>
    <t># variables = k</t>
  </si>
  <si>
    <r>
      <t>1-(1-</t>
    </r>
    <r>
      <rPr>
        <b/>
        <sz val="16"/>
        <color rgb="FF000000"/>
        <rFont val="Symbol"/>
        <family val="1"/>
        <charset val="2"/>
      </rPr>
      <t>a</t>
    </r>
    <r>
      <rPr>
        <b/>
        <sz val="16"/>
        <color rgb="FF000000"/>
        <rFont val="Calibri"/>
        <family val="2"/>
        <scheme val="minor"/>
      </rPr>
      <t>)</t>
    </r>
    <r>
      <rPr>
        <b/>
        <vertAlign val="superscript"/>
        <sz val="16"/>
        <color rgb="FF000000"/>
        <rFont val="Calibri"/>
        <family val="2"/>
        <scheme val="minor"/>
      </rPr>
      <t>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</si>
</sst>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8" x14ac:knownFonts="1">
    <font>
      <sz val="11"/>
      <color theme="1"/>
      <name val="Calibri"/>
      <family val="2"/>
      <scheme val="minor"/>
    </font>
    <font>
      <sz val="10"/>
      <name val="Arial"/>
      <family val="2"/>
    </font>
    <font>
      <b/>
      <sz val="12"/>
      <color rgb="FF0000FF"/>
      <name val="Arial"/>
      <family val="2"/>
    </font>
    <font>
      <sz val="12"/>
      <name val="Arial"/>
      <family val="2"/>
    </font>
    <font>
      <b/>
      <sz val="10"/>
      <name val="Arial"/>
      <family val="2"/>
    </font>
    <font>
      <b/>
      <sz val="12"/>
      <name val="Arial"/>
      <family val="2"/>
    </font>
    <font>
      <b/>
      <vertAlign val="superscript"/>
      <sz val="12"/>
      <name val="Arial"/>
      <family val="2"/>
    </font>
    <font>
      <vertAlign val="superscript"/>
      <sz val="10"/>
      <name val="Arial"/>
      <family val="2"/>
    </font>
    <font>
      <sz val="9"/>
      <name val="Arial"/>
      <family val="2"/>
    </font>
    <font>
      <vertAlign val="superscript"/>
      <sz val="9"/>
      <name val="Arial"/>
      <family val="2"/>
    </font>
    <font>
      <sz val="12"/>
      <color rgb="FF0000FF"/>
      <name val="Arial"/>
      <family val="2"/>
    </font>
    <font>
      <b/>
      <sz val="10"/>
      <color rgb="FF0000FF"/>
      <name val="Arial"/>
      <family val="2"/>
    </font>
    <font>
      <sz val="10"/>
      <color rgb="FF0000FF"/>
      <name val="Arial"/>
      <family val="2"/>
    </font>
    <font>
      <vertAlign val="subscript"/>
      <sz val="10"/>
      <name val="Arial"/>
      <family val="2"/>
    </font>
    <font>
      <b/>
      <vertAlign val="subscript"/>
      <sz val="12"/>
      <color rgb="FF0000FF"/>
      <name val="Arial"/>
      <family val="2"/>
    </font>
    <font>
      <b/>
      <vertAlign val="superscript"/>
      <sz val="12"/>
      <color rgb="FF0000FF"/>
      <name val="Arial"/>
      <family val="2"/>
    </font>
    <font>
      <b/>
      <sz val="11"/>
      <color theme="1"/>
      <name val="Calibri"/>
      <family val="2"/>
      <scheme val="minor"/>
    </font>
    <font>
      <sz val="9"/>
      <color indexed="81"/>
      <name val="Tahoma"/>
      <family val="2"/>
    </font>
    <font>
      <b/>
      <sz val="9"/>
      <color indexed="81"/>
      <name val="Tahoma"/>
      <family val="2"/>
    </font>
    <font>
      <b/>
      <sz val="11"/>
      <name val="Calibri"/>
      <family val="2"/>
      <scheme val="minor"/>
    </font>
    <font>
      <b/>
      <sz val="12"/>
      <color theme="1"/>
      <name val="Calibri"/>
      <family val="2"/>
      <scheme val="minor"/>
    </font>
    <font>
      <sz val="14"/>
      <color theme="1"/>
      <name val="Calibri"/>
      <family val="2"/>
      <scheme val="minor"/>
    </font>
    <font>
      <vertAlign val="superscript"/>
      <sz val="14"/>
      <color theme="1"/>
      <name val="Calibri"/>
      <family val="2"/>
      <scheme val="minor"/>
    </font>
    <font>
      <b/>
      <sz val="14"/>
      <color theme="1"/>
      <name val="Calibri"/>
      <family val="2"/>
      <scheme val="minor"/>
    </font>
    <font>
      <i/>
      <sz val="11"/>
      <color theme="1"/>
      <name val="Calibri"/>
      <family val="2"/>
      <scheme val="minor"/>
    </font>
    <font>
      <i/>
      <sz val="8"/>
      <color theme="1"/>
      <name val="Calibri"/>
      <family val="2"/>
      <scheme val="minor"/>
    </font>
    <font>
      <i/>
      <sz val="9"/>
      <color theme="1"/>
      <name val="Calibri"/>
      <family val="2"/>
      <scheme val="minor"/>
    </font>
    <font>
      <b/>
      <sz val="11"/>
      <color rgb="FFFF0000"/>
      <name val="Calibri"/>
      <family val="2"/>
      <scheme val="minor"/>
    </font>
    <font>
      <sz val="14"/>
      <name val="Arial"/>
      <family val="2"/>
    </font>
    <font>
      <b/>
      <sz val="14"/>
      <color indexed="12"/>
      <name val="Arial"/>
      <family val="2"/>
    </font>
    <font>
      <b/>
      <vertAlign val="superscript"/>
      <sz val="14"/>
      <color indexed="12"/>
      <name val="Arial"/>
      <family val="2"/>
    </font>
    <font>
      <b/>
      <sz val="12"/>
      <color indexed="12"/>
      <name val="Arial"/>
      <family val="2"/>
    </font>
    <font>
      <b/>
      <sz val="14"/>
      <color rgb="FF0000FF"/>
      <name val="Arial"/>
      <family val="2"/>
    </font>
    <font>
      <b/>
      <vertAlign val="superscript"/>
      <sz val="14"/>
      <color rgb="FF0000FF"/>
      <name val="Arial"/>
      <family val="2"/>
    </font>
    <font>
      <vertAlign val="superscript"/>
      <sz val="14"/>
      <name val="Arial"/>
      <family val="2"/>
    </font>
    <font>
      <b/>
      <sz val="10"/>
      <color indexed="12"/>
      <name val="Arial"/>
      <family val="2"/>
    </font>
    <font>
      <b/>
      <vertAlign val="superscript"/>
      <sz val="10"/>
      <color indexed="12"/>
      <name val="Arial"/>
      <family val="2"/>
    </font>
    <font>
      <sz val="10"/>
      <color theme="0" tint="-0.14999847407452621"/>
      <name val="Arial"/>
      <family val="2"/>
    </font>
    <font>
      <b/>
      <sz val="12"/>
      <color rgb="FF0000FF"/>
      <name val="Calibri"/>
      <family val="2"/>
      <scheme val="minor"/>
    </font>
    <font>
      <b/>
      <sz val="11"/>
      <color rgb="FF0000FF"/>
      <name val="Calibri"/>
      <family val="2"/>
      <scheme val="minor"/>
    </font>
    <font>
      <b/>
      <sz val="14"/>
      <color theme="9" tint="-0.499984740745262"/>
      <name val="Arial"/>
      <family val="2"/>
    </font>
    <font>
      <b/>
      <sz val="16"/>
      <name val="Arial"/>
      <family val="2"/>
    </font>
    <font>
      <sz val="16"/>
      <name val="Arial"/>
      <family val="2"/>
    </font>
    <font>
      <vertAlign val="superscript"/>
      <sz val="12"/>
      <name val="Arial"/>
      <family val="2"/>
    </font>
    <font>
      <b/>
      <sz val="14"/>
      <name val="Arial"/>
      <family val="2"/>
    </font>
    <font>
      <b/>
      <sz val="14"/>
      <color indexed="17"/>
      <name val="Arial"/>
      <family val="2"/>
    </font>
    <font>
      <b/>
      <vertAlign val="subscript"/>
      <sz val="14"/>
      <color indexed="12"/>
      <name val="Arial"/>
      <family val="2"/>
    </font>
    <font>
      <b/>
      <vertAlign val="subscript"/>
      <sz val="12"/>
      <name val="Arial"/>
      <family val="2"/>
    </font>
    <font>
      <b/>
      <sz val="18"/>
      <name val="Arial"/>
      <family val="2"/>
    </font>
    <font>
      <i/>
      <vertAlign val="superscript"/>
      <sz val="11"/>
      <color theme="1"/>
      <name val="Calibri"/>
      <family val="2"/>
      <scheme val="minor"/>
    </font>
    <font>
      <b/>
      <vertAlign val="superscript"/>
      <sz val="11"/>
      <color theme="1"/>
      <name val="Calibri"/>
      <family val="2"/>
      <scheme val="minor"/>
    </font>
    <font>
      <sz val="11"/>
      <color rgb="FF0000FF"/>
      <name val="Calibri"/>
      <family val="2"/>
      <scheme val="minor"/>
    </font>
    <font>
      <b/>
      <vertAlign val="superscript"/>
      <sz val="12"/>
      <color rgb="FF0000FF"/>
      <name val="Calibri"/>
      <family val="2"/>
      <scheme val="minor"/>
    </font>
    <font>
      <vertAlign val="subscript"/>
      <sz val="11"/>
      <color theme="1"/>
      <name val="Calibri"/>
      <family val="2"/>
      <scheme val="minor"/>
    </font>
    <font>
      <b/>
      <vertAlign val="superscript"/>
      <sz val="11"/>
      <color rgb="FF0000FF"/>
      <name val="Calibri"/>
      <family val="2"/>
      <scheme val="minor"/>
    </font>
    <font>
      <vertAlign val="subscript"/>
      <sz val="11"/>
      <color rgb="FF0000FF"/>
      <name val="Calibri"/>
      <family val="2"/>
      <scheme val="minor"/>
    </font>
    <font>
      <i/>
      <sz val="11"/>
      <color rgb="FF0000FF"/>
      <name val="Calibri"/>
      <family val="2"/>
      <scheme val="minor"/>
    </font>
    <font>
      <sz val="11"/>
      <color rgb="FF0000FF"/>
      <name val="Calibri"/>
      <family val="2"/>
    </font>
    <font>
      <sz val="10"/>
      <color rgb="FFFF0000"/>
      <name val="Arial"/>
      <family val="2"/>
    </font>
    <font>
      <b/>
      <sz val="14"/>
      <color rgb="FFFF0000"/>
      <name val="Calibri"/>
      <family val="2"/>
      <scheme val="minor"/>
    </font>
    <font>
      <b/>
      <sz val="14"/>
      <color rgb="FF0000FF"/>
      <name val="Calibri"/>
      <family val="2"/>
      <scheme val="minor"/>
    </font>
    <font>
      <sz val="14"/>
      <color theme="1"/>
      <name val="Calibri"/>
      <family val="2"/>
    </font>
    <font>
      <b/>
      <sz val="14"/>
      <color theme="1"/>
      <name val="Symbol"/>
      <family val="1"/>
      <charset val="2"/>
    </font>
    <font>
      <b/>
      <sz val="14"/>
      <color theme="1"/>
      <name val="Times New Roman"/>
      <family val="1"/>
    </font>
    <font>
      <b/>
      <sz val="16"/>
      <color rgb="FF000000"/>
      <name val="Calibri"/>
      <family val="2"/>
      <scheme val="minor"/>
    </font>
    <font>
      <b/>
      <sz val="16"/>
      <color rgb="FF000000"/>
      <name val="Symbol"/>
      <family val="1"/>
      <charset val="2"/>
    </font>
    <font>
      <b/>
      <vertAlign val="superscript"/>
      <sz val="16"/>
      <color rgb="FF000000"/>
      <name val="Calibri"/>
      <family val="2"/>
      <scheme val="minor"/>
    </font>
    <font>
      <b/>
      <sz val="16"/>
      <color theme="1"/>
      <name val="Symbol"/>
      <family val="1"/>
      <charset val="2"/>
    </font>
  </fonts>
  <fills count="9">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2">
    <xf numFmtId="0" fontId="0" fillId="0" borderId="0"/>
    <xf numFmtId="0" fontId="1" fillId="0" borderId="0"/>
  </cellStyleXfs>
  <cellXfs count="85">
    <xf numFmtId="0" fontId="0" fillId="0" borderId="0" xfId="0"/>
    <xf numFmtId="0" fontId="1" fillId="0" borderId="0" xfId="1"/>
    <xf numFmtId="0" fontId="2" fillId="0" borderId="0" xfId="1" applyFont="1"/>
    <xf numFmtId="0" fontId="3" fillId="0" borderId="0" xfId="1" applyFont="1" applyAlignment="1">
      <alignment horizontal="center"/>
    </xf>
    <xf numFmtId="0" fontId="4" fillId="0" borderId="0" xfId="1" applyFont="1"/>
    <xf numFmtId="0" fontId="1" fillId="0" borderId="0" xfId="1" applyFont="1" applyAlignment="1">
      <alignment horizontal="center"/>
    </xf>
    <xf numFmtId="0" fontId="5" fillId="0" borderId="0" xfId="1" applyFont="1"/>
    <xf numFmtId="0" fontId="3" fillId="0" borderId="0" xfId="1" applyFont="1"/>
    <xf numFmtId="0" fontId="1" fillId="0" borderId="0" xfId="1" applyFont="1"/>
    <xf numFmtId="0" fontId="1" fillId="0" borderId="0" xfId="1" applyAlignment="1">
      <alignment horizontal="center"/>
    </xf>
    <xf numFmtId="0" fontId="8" fillId="0" borderId="0" xfId="1" applyFont="1"/>
    <xf numFmtId="0" fontId="10" fillId="0" borderId="0" xfId="1" applyFont="1"/>
    <xf numFmtId="0" fontId="11" fillId="0" borderId="0" xfId="1" applyFont="1"/>
    <xf numFmtId="0" fontId="12" fillId="0" borderId="0" xfId="1" applyFont="1"/>
    <xf numFmtId="0" fontId="16" fillId="0" borderId="0" xfId="0" applyFont="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164" fontId="19" fillId="0" borderId="0" xfId="0" applyNumberFormat="1" applyFont="1" applyAlignment="1">
      <alignment horizontal="center"/>
    </xf>
    <xf numFmtId="3"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0" fontId="20" fillId="0" borderId="0" xfId="0" applyFont="1"/>
    <xf numFmtId="0" fontId="21" fillId="0" borderId="0" xfId="0" applyFont="1"/>
    <xf numFmtId="0" fontId="0" fillId="0" borderId="0" xfId="0" applyAlignment="1">
      <alignment horizontal="center"/>
    </xf>
    <xf numFmtId="0" fontId="0" fillId="0" borderId="0" xfId="0" applyAlignment="1">
      <alignment horizontal="left"/>
    </xf>
    <xf numFmtId="0" fontId="0" fillId="0" borderId="0" xfId="0" applyFill="1" applyBorder="1" applyAlignment="1"/>
    <xf numFmtId="0" fontId="0" fillId="0" borderId="1" xfId="0" applyFill="1" applyBorder="1" applyAlignment="1"/>
    <xf numFmtId="0" fontId="24" fillId="0" borderId="2" xfId="0" applyFont="1" applyFill="1" applyBorder="1" applyAlignment="1">
      <alignment horizontal="center"/>
    </xf>
    <xf numFmtId="0" fontId="24" fillId="0" borderId="2" xfId="0" applyFont="1" applyFill="1" applyBorder="1" applyAlignment="1">
      <alignment horizontal="centerContinuous"/>
    </xf>
    <xf numFmtId="0" fontId="24" fillId="0" borderId="2" xfId="0" applyFont="1" applyFill="1" applyBorder="1" applyAlignment="1">
      <alignment horizontal="left"/>
    </xf>
    <xf numFmtId="0" fontId="0" fillId="0" borderId="0" xfId="0" applyFill="1" applyBorder="1" applyAlignment="1">
      <alignment horizontal="right"/>
    </xf>
    <xf numFmtId="0" fontId="0" fillId="0" borderId="1" xfId="0" applyFill="1" applyBorder="1" applyAlignment="1">
      <alignment horizontal="right"/>
    </xf>
    <xf numFmtId="0" fontId="25" fillId="0" borderId="2" xfId="0" applyFont="1" applyFill="1" applyBorder="1" applyAlignment="1">
      <alignment horizontal="center"/>
    </xf>
    <xf numFmtId="0" fontId="26" fillId="0" borderId="2" xfId="0" applyFont="1" applyFill="1" applyBorder="1" applyAlignment="1">
      <alignment horizontal="center"/>
    </xf>
    <xf numFmtId="0" fontId="26" fillId="0" borderId="0" xfId="0" applyFont="1" applyFill="1" applyBorder="1" applyAlignment="1">
      <alignment horizontal="center"/>
    </xf>
    <xf numFmtId="0" fontId="27" fillId="0" borderId="0" xfId="0" applyFont="1" applyAlignment="1">
      <alignment horizontal="left"/>
    </xf>
    <xf numFmtId="0" fontId="27" fillId="0" borderId="0" xfId="0" applyFont="1" applyAlignment="1">
      <alignment horizontal="right"/>
    </xf>
    <xf numFmtId="0" fontId="28" fillId="0" borderId="0" xfId="1" applyFont="1"/>
    <xf numFmtId="0" fontId="4" fillId="0" borderId="0" xfId="1" applyFont="1" applyAlignment="1">
      <alignment horizontal="center"/>
    </xf>
    <xf numFmtId="0" fontId="28" fillId="2" borderId="0" xfId="1" applyFont="1" applyFill="1" applyAlignment="1">
      <alignment horizontal="center"/>
    </xf>
    <xf numFmtId="0" fontId="3" fillId="2" borderId="0" xfId="1" applyFont="1" applyFill="1" applyAlignment="1">
      <alignment horizontal="center"/>
    </xf>
    <xf numFmtId="0" fontId="28" fillId="3" borderId="0" xfId="1" applyFont="1" applyFill="1" applyAlignment="1">
      <alignment horizontal="center"/>
    </xf>
    <xf numFmtId="0" fontId="3" fillId="3" borderId="0" xfId="1" applyFont="1" applyFill="1" applyAlignment="1">
      <alignment horizontal="center"/>
    </xf>
    <xf numFmtId="0" fontId="28" fillId="4" borderId="0" xfId="1" applyFont="1" applyFill="1" applyAlignment="1">
      <alignment horizontal="center"/>
    </xf>
    <xf numFmtId="0" fontId="3" fillId="4" borderId="0" xfId="1" applyFont="1" applyFill="1" applyAlignment="1">
      <alignment horizontal="center"/>
    </xf>
    <xf numFmtId="0" fontId="37" fillId="0" borderId="0" xfId="1" applyFont="1"/>
    <xf numFmtId="0" fontId="0" fillId="0" borderId="0" xfId="0" applyAlignment="1">
      <alignment horizontal="center" wrapText="1"/>
    </xf>
    <xf numFmtId="0" fontId="38" fillId="0" borderId="1" xfId="0" applyFont="1" applyFill="1" applyBorder="1" applyAlignment="1"/>
    <xf numFmtId="0" fontId="39" fillId="0" borderId="0" xfId="0" applyFont="1"/>
    <xf numFmtId="0" fontId="40" fillId="0" borderId="0" xfId="1" applyFont="1"/>
    <xf numFmtId="0" fontId="41" fillId="0" borderId="0" xfId="1" applyFont="1"/>
    <xf numFmtId="0" fontId="42" fillId="0" borderId="0" xfId="1" applyFont="1"/>
    <xf numFmtId="0" fontId="32" fillId="0" borderId="0" xfId="1" applyFont="1"/>
    <xf numFmtId="0" fontId="48" fillId="0" borderId="0" xfId="1" applyFont="1"/>
    <xf numFmtId="0" fontId="24" fillId="0" borderId="0" xfId="0" applyFont="1" applyFill="1" applyBorder="1" applyAlignment="1">
      <alignment horizontal="center"/>
    </xf>
    <xf numFmtId="0" fontId="0" fillId="0" borderId="0" xfId="0" applyAlignment="1">
      <alignment horizontal="center"/>
    </xf>
    <xf numFmtId="0" fontId="16" fillId="0" borderId="0" xfId="0" applyFont="1" applyAlignment="1">
      <alignment horizontal="right"/>
    </xf>
    <xf numFmtId="0" fontId="0" fillId="0" borderId="0" xfId="0" applyAlignment="1">
      <alignment horizontal="center"/>
    </xf>
    <xf numFmtId="0" fontId="51" fillId="0" borderId="0" xfId="0" applyFont="1"/>
    <xf numFmtId="0" fontId="38" fillId="0" borderId="0" xfId="0" applyFont="1"/>
    <xf numFmtId="0" fontId="0" fillId="0" borderId="0" xfId="0" quotePrefix="1"/>
    <xf numFmtId="0" fontId="0" fillId="0" borderId="0" xfId="0" applyAlignment="1">
      <alignment horizontal="right"/>
    </xf>
    <xf numFmtId="0" fontId="39" fillId="0" borderId="0" xfId="0" applyFont="1" applyAlignment="1">
      <alignment horizontal="right"/>
    </xf>
    <xf numFmtId="0" fontId="51" fillId="0" borderId="0" xfId="0" applyFont="1" applyAlignment="1">
      <alignment horizontal="left"/>
    </xf>
    <xf numFmtId="0" fontId="51" fillId="0" borderId="0" xfId="0" applyFont="1" applyAlignment="1">
      <alignment horizontal="right"/>
    </xf>
    <xf numFmtId="0" fontId="51" fillId="0" borderId="0" xfId="0" quotePrefix="1" applyFont="1"/>
    <xf numFmtId="0" fontId="56" fillId="0" borderId="0" xfId="0" applyFont="1" applyFill="1" applyBorder="1" applyAlignment="1">
      <alignment horizontal="center"/>
    </xf>
    <xf numFmtId="0" fontId="58" fillId="0" borderId="0" xfId="1" applyFont="1" applyAlignment="1">
      <alignment horizontal="center"/>
    </xf>
    <xf numFmtId="0" fontId="58" fillId="0" borderId="0" xfId="1" applyFont="1"/>
    <xf numFmtId="0" fontId="61" fillId="0" borderId="0" xfId="0" applyFont="1"/>
    <xf numFmtId="0" fontId="23" fillId="0" borderId="0" xfId="0" applyFont="1"/>
    <xf numFmtId="0" fontId="62" fillId="5" borderId="0" xfId="0" applyFont="1" applyFill="1" applyAlignment="1">
      <alignment horizontal="center" wrapText="1"/>
    </xf>
    <xf numFmtId="0" fontId="63" fillId="5" borderId="0" xfId="0" applyFont="1" applyFill="1" applyAlignment="1">
      <alignment horizontal="center" wrapText="1"/>
    </xf>
    <xf numFmtId="0" fontId="0" fillId="5" borderId="0" xfId="0" applyFill="1" applyAlignment="1">
      <alignment horizontal="center"/>
    </xf>
    <xf numFmtId="0" fontId="63" fillId="6" borderId="0" xfId="0" applyFont="1" applyFill="1" applyAlignment="1">
      <alignment wrapText="1"/>
    </xf>
    <xf numFmtId="0" fontId="23" fillId="6" borderId="0" xfId="0" applyFont="1" applyFill="1" applyAlignment="1">
      <alignment horizontal="center" vertical="center"/>
    </xf>
    <xf numFmtId="0" fontId="23" fillId="7" borderId="0" xfId="0" applyFont="1" applyFill="1"/>
    <xf numFmtId="0" fontId="23" fillId="8" borderId="0" xfId="0" applyFont="1" applyFill="1" applyAlignment="1">
      <alignment horizontal="center"/>
    </xf>
    <xf numFmtId="0" fontId="67" fillId="8" borderId="0" xfId="0" applyFont="1" applyFill="1" applyAlignment="1">
      <alignment horizontal="center"/>
    </xf>
    <xf numFmtId="0" fontId="64" fillId="8" borderId="0" xfId="0" applyFont="1" applyFill="1" applyAlignment="1">
      <alignment horizontal="center"/>
    </xf>
    <xf numFmtId="0" fontId="51" fillId="0" borderId="0" xfId="0" applyFont="1" applyAlignment="1">
      <alignment horizontal="center"/>
    </xf>
    <xf numFmtId="0" fontId="56" fillId="0" borderId="0" xfId="0" applyFont="1" applyFill="1" applyBorder="1" applyAlignment="1">
      <alignment horizontal="center"/>
    </xf>
    <xf numFmtId="0" fontId="0" fillId="0" borderId="0" xfId="0" applyAlignment="1">
      <alignment horizontal="center"/>
    </xf>
    <xf numFmtId="0" fontId="24" fillId="0" borderId="0" xfId="0" applyFont="1" applyFill="1" applyBorder="1" applyAlignment="1">
      <alignment horizontal="center"/>
    </xf>
    <xf numFmtId="0" fontId="16" fillId="5" borderId="0" xfId="0" applyFont="1" applyFill="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0000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7428123708510728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349228545117189E-2"/>
          <c:y val="7.6299020200924259E-2"/>
          <c:w val="0.92486308029858832"/>
          <c:h val="0.90555139684529518"/>
        </c:manualLayout>
      </c:layout>
      <c:scatterChart>
        <c:scatterStyle val="lineMarker"/>
        <c:varyColors val="0"/>
        <c:ser>
          <c:idx val="0"/>
          <c:order val="0"/>
          <c:tx>
            <c:strRef>
              <c:f>'15.2 Polynomials'!$C$2</c:f>
              <c:strCache>
                <c:ptCount val="1"/>
                <c:pt idx="0">
                  <c:v>Y, Weight gain </c:v>
                </c:pt>
              </c:strCache>
            </c:strRef>
          </c:tx>
          <c:spPr>
            <a:ln w="19050" cap="rnd">
              <a:noFill/>
              <a:round/>
            </a:ln>
            <a:effectLst/>
          </c:spPr>
          <c:marker>
            <c:symbol val="circle"/>
            <c:size val="8"/>
            <c:spPr>
              <a:solidFill>
                <a:schemeClr val="tx1"/>
              </a:solidFill>
              <a:ln w="9525">
                <a:solidFill>
                  <a:schemeClr val="accent1"/>
                </a:solidFill>
              </a:ln>
              <a:effectLst/>
            </c:spPr>
          </c:marker>
          <c:trendline>
            <c:spPr>
              <a:ln w="25400" cap="rnd">
                <a:solidFill>
                  <a:srgbClr val="00B050"/>
                </a:solidFill>
                <a:prstDash val="sysDot"/>
              </a:ln>
              <a:effectLst/>
            </c:spPr>
            <c:trendlineType val="linear"/>
            <c:backward val="2"/>
            <c:dispRSqr val="1"/>
            <c:dispEq val="1"/>
            <c:trendlineLbl>
              <c:layout>
                <c:manualLayout>
                  <c:x val="-0.38804461735069073"/>
                  <c:y val="0.24334335326652165"/>
                </c:manualLayout>
              </c:layout>
              <c:tx>
                <c:rich>
                  <a:bodyPr rot="0" spcFirstLastPara="1" vertOverflow="ellipsis" vert="horz" wrap="square" anchor="ctr" anchorCtr="1"/>
                  <a:lstStyle/>
                  <a:p>
                    <a:pPr>
                      <a:defRPr sz="1400" b="0" i="0" u="none" strike="noStrike" kern="1200" baseline="0">
                        <a:solidFill>
                          <a:srgbClr val="00B050"/>
                        </a:solidFill>
                        <a:latin typeface="+mn-lt"/>
                        <a:ea typeface="+mn-ea"/>
                        <a:cs typeface="+mn-cs"/>
                      </a:defRPr>
                    </a:pPr>
                    <a:r>
                      <a:rPr lang="en-US" sz="1400" b="1" baseline="0">
                        <a:solidFill>
                          <a:srgbClr val="00B050"/>
                        </a:solidFill>
                      </a:rPr>
                      <a:t>y = 1.1131x - 1.1964</a:t>
                    </a:r>
                    <a:br>
                      <a:rPr lang="en-US" sz="1400" b="1" baseline="0">
                        <a:solidFill>
                          <a:srgbClr val="00B050"/>
                        </a:solidFill>
                      </a:rPr>
                    </a:br>
                    <a:r>
                      <a:rPr lang="en-US" sz="1400" b="1" baseline="0">
                        <a:solidFill>
                          <a:srgbClr val="00B050"/>
                        </a:solidFill>
                      </a:rPr>
                      <a:t>R² = 0.9118</a:t>
                    </a:r>
                    <a:endParaRPr lang="en-US" sz="1400" b="1">
                      <a:solidFill>
                        <a:srgbClr val="00B050"/>
                      </a:solidFill>
                    </a:endParaRPr>
                  </a:p>
                </c:rich>
              </c:tx>
              <c:numFmt formatCode="General" sourceLinked="0"/>
              <c:spPr>
                <a:noFill/>
                <a:ln>
                  <a:noFill/>
                </a:ln>
                <a:effectLst/>
              </c:spPr>
              <c:txPr>
                <a:bodyPr rot="0" spcFirstLastPara="1" vertOverflow="ellipsis" vert="horz" wrap="square" anchor="ctr" anchorCtr="1"/>
                <a:lstStyle/>
                <a:p>
                  <a:pPr>
                    <a:defRPr sz="1400" b="0" i="0" u="none" strike="noStrike" kern="1200" baseline="0">
                      <a:solidFill>
                        <a:srgbClr val="00B050"/>
                      </a:solidFill>
                      <a:latin typeface="+mn-lt"/>
                      <a:ea typeface="+mn-ea"/>
                      <a:cs typeface="+mn-cs"/>
                    </a:defRPr>
                  </a:pPr>
                  <a:endParaRPr lang="en-US"/>
                </a:p>
              </c:txPr>
            </c:trendlineLbl>
          </c:trendline>
          <c:trendline>
            <c:spPr>
              <a:ln w="25400" cap="rnd">
                <a:solidFill>
                  <a:srgbClr val="FF0000"/>
                </a:solidFill>
                <a:prstDash val="sysDot"/>
              </a:ln>
              <a:effectLst/>
            </c:spPr>
            <c:trendlineType val="poly"/>
            <c:order val="2"/>
            <c:backward val="2"/>
            <c:dispRSqr val="1"/>
            <c:dispEq val="1"/>
            <c:trendlineLbl>
              <c:layout>
                <c:manualLayout>
                  <c:x val="-0.25756564537694093"/>
                  <c:y val="0.15170584744150858"/>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rgbClr val="FF0000"/>
                      </a:solidFill>
                      <a:latin typeface="+mn-lt"/>
                      <a:ea typeface="+mn-ea"/>
                      <a:cs typeface="+mn-cs"/>
                    </a:defRPr>
                  </a:pPr>
                  <a:endParaRPr lang="en-US"/>
                </a:p>
              </c:txPr>
            </c:trendlineLbl>
          </c:trendline>
          <c:trendline>
            <c:spPr>
              <a:ln w="25400" cap="rnd">
                <a:solidFill>
                  <a:srgbClr val="0000FF"/>
                </a:solidFill>
                <a:prstDash val="sysDot"/>
              </a:ln>
              <a:effectLst/>
            </c:spPr>
            <c:trendlineType val="poly"/>
            <c:order val="3"/>
            <c:backward val="2"/>
            <c:dispRSqr val="1"/>
            <c:dispEq val="1"/>
            <c:trendlineLbl>
              <c:layout>
                <c:manualLayout>
                  <c:x val="-0.11901809172960849"/>
                  <c:y val="-3.6018160250761121E-3"/>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rgbClr val="0000FF"/>
                      </a:solidFill>
                      <a:latin typeface="+mn-lt"/>
                      <a:ea typeface="+mn-ea"/>
                      <a:cs typeface="+mn-cs"/>
                    </a:defRPr>
                  </a:pPr>
                  <a:endParaRPr lang="en-US"/>
                </a:p>
              </c:txPr>
            </c:trendlineLbl>
          </c:trendline>
          <c:xVal>
            <c:numRef>
              <c:f>'15.2 Polynomials'!$B$3:$B$10</c:f>
              <c:numCache>
                <c:formatCode>General</c:formatCode>
                <c:ptCount val="8"/>
                <c:pt idx="0">
                  <c:v>1</c:v>
                </c:pt>
                <c:pt idx="1">
                  <c:v>2</c:v>
                </c:pt>
                <c:pt idx="2">
                  <c:v>3</c:v>
                </c:pt>
                <c:pt idx="3">
                  <c:v>4</c:v>
                </c:pt>
                <c:pt idx="4">
                  <c:v>5</c:v>
                </c:pt>
                <c:pt idx="5">
                  <c:v>6</c:v>
                </c:pt>
                <c:pt idx="6">
                  <c:v>7</c:v>
                </c:pt>
                <c:pt idx="7">
                  <c:v>8</c:v>
                </c:pt>
              </c:numCache>
            </c:numRef>
          </c:xVal>
          <c:yVal>
            <c:numRef>
              <c:f>'15.2 Polynomials'!$C$3:$C$10</c:f>
              <c:numCache>
                <c:formatCode>General</c:formatCode>
                <c:ptCount val="8"/>
                <c:pt idx="0">
                  <c:v>1</c:v>
                </c:pt>
                <c:pt idx="1">
                  <c:v>1.2</c:v>
                </c:pt>
                <c:pt idx="2">
                  <c:v>1.8</c:v>
                </c:pt>
                <c:pt idx="3">
                  <c:v>2.5</c:v>
                </c:pt>
                <c:pt idx="4">
                  <c:v>3.6</c:v>
                </c:pt>
                <c:pt idx="5">
                  <c:v>4.7</c:v>
                </c:pt>
                <c:pt idx="6">
                  <c:v>6.6</c:v>
                </c:pt>
                <c:pt idx="7">
                  <c:v>9.1</c:v>
                </c:pt>
              </c:numCache>
            </c:numRef>
          </c:yVal>
          <c:smooth val="0"/>
        </c:ser>
        <c:dLbls>
          <c:showLegendKey val="0"/>
          <c:showVal val="0"/>
          <c:showCatName val="0"/>
          <c:showSerName val="0"/>
          <c:showPercent val="0"/>
          <c:showBubbleSize val="0"/>
        </c:dLbls>
        <c:axId val="1781644928"/>
        <c:axId val="1781647168"/>
      </c:scatterChart>
      <c:valAx>
        <c:axId val="178164492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Dosage Level</a:t>
                </a:r>
              </a:p>
            </c:rich>
          </c:tx>
          <c:layout>
            <c:manualLayout>
              <c:xMode val="edge"/>
              <c:yMode val="edge"/>
              <c:x val="0.45124464225528926"/>
              <c:y val="0.92992967833438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cross"/>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47168"/>
        <c:crosses val="autoZero"/>
        <c:crossBetween val="midCat"/>
      </c:valAx>
      <c:valAx>
        <c:axId val="1781647168"/>
        <c:scaling>
          <c:orientation val="minMax"/>
        </c:scaling>
        <c:delete val="0"/>
        <c:axPos val="l"/>
        <c:majorGridlines>
          <c:spPr>
            <a:ln w="9525" cap="flat" cmpd="sng" algn="ctr">
              <a:noFill/>
              <a:round/>
            </a:ln>
            <a:effectLst/>
          </c:spPr>
        </c:majorGridlines>
        <c:numFmt formatCode="General" sourceLinked="1"/>
        <c:majorTickMark val="cross"/>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44928"/>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Natural Log Price  Residual Plot</a:t>
            </a:r>
          </a:p>
        </c:rich>
      </c:tx>
      <c:overlay val="0"/>
    </c:title>
    <c:autoTitleDeleted val="0"/>
    <c:plotArea>
      <c:layout>
        <c:manualLayout>
          <c:layoutTarget val="inner"/>
          <c:xMode val="edge"/>
          <c:yMode val="edge"/>
          <c:x val="0.17258994969378827"/>
          <c:y val="0.15456498972111243"/>
          <c:w val="0.76999699256342957"/>
          <c:h val="0.71929353658378914"/>
        </c:manualLayout>
      </c:layout>
      <c:scatterChart>
        <c:scatterStyle val="lineMarker"/>
        <c:varyColors val="0"/>
        <c:ser>
          <c:idx val="0"/>
          <c:order val="0"/>
          <c:spPr>
            <a:ln w="19050">
              <a:noFill/>
            </a:ln>
          </c:spPr>
          <c:xVal>
            <c:numRef>
              <c:f>'Juice Sales'!$C$2:$C$51</c:f>
              <c:numCache>
                <c:formatCode>General</c:formatCode>
                <c:ptCount val="50"/>
                <c:pt idx="0">
                  <c:v>0.40546510810816438</c:v>
                </c:pt>
                <c:pt idx="1">
                  <c:v>1.3609765531356006</c:v>
                </c:pt>
                <c:pt idx="2">
                  <c:v>1.33500106673234</c:v>
                </c:pt>
                <c:pt idx="3">
                  <c:v>0.64185388617239469</c:v>
                </c:pt>
                <c:pt idx="4">
                  <c:v>1.4350845252893227</c:v>
                </c:pt>
                <c:pt idx="5">
                  <c:v>1.410986973710262</c:v>
                </c:pt>
                <c:pt idx="6">
                  <c:v>0.99325177301028345</c:v>
                </c:pt>
                <c:pt idx="7">
                  <c:v>0.78845736036427028</c:v>
                </c:pt>
                <c:pt idx="8">
                  <c:v>0.64185388617239469</c:v>
                </c:pt>
                <c:pt idx="9">
                  <c:v>1.3083328196501789</c:v>
                </c:pt>
                <c:pt idx="10">
                  <c:v>0.26236426446749106</c:v>
                </c:pt>
                <c:pt idx="11">
                  <c:v>0.47000362924573563</c:v>
                </c:pt>
                <c:pt idx="12">
                  <c:v>1.0986122886681098</c:v>
                </c:pt>
                <c:pt idx="13">
                  <c:v>1.33500106673234</c:v>
                </c:pt>
                <c:pt idx="14">
                  <c:v>0.40546510810816438</c:v>
                </c:pt>
                <c:pt idx="15">
                  <c:v>1.1314021114911006</c:v>
                </c:pt>
                <c:pt idx="16">
                  <c:v>1.2527629684953681</c:v>
                </c:pt>
                <c:pt idx="17">
                  <c:v>1.0647107369924282</c:v>
                </c:pt>
                <c:pt idx="18">
                  <c:v>1.410986973710262</c:v>
                </c:pt>
                <c:pt idx="19">
                  <c:v>1.1939224684724346</c:v>
                </c:pt>
                <c:pt idx="20">
                  <c:v>1.0647107369924282</c:v>
                </c:pt>
                <c:pt idx="21">
                  <c:v>1.0296194171811581</c:v>
                </c:pt>
                <c:pt idx="22">
                  <c:v>0.95551144502743635</c:v>
                </c:pt>
                <c:pt idx="23">
                  <c:v>0.83290912293510388</c:v>
                </c:pt>
                <c:pt idx="24">
                  <c:v>1.410986973710262</c:v>
                </c:pt>
                <c:pt idx="25">
                  <c:v>1.4350845252893227</c:v>
                </c:pt>
                <c:pt idx="26">
                  <c:v>1.2237754316221157</c:v>
                </c:pt>
                <c:pt idx="27">
                  <c:v>0.53062825106217038</c:v>
                </c:pt>
                <c:pt idx="28">
                  <c:v>0.47000362924573563</c:v>
                </c:pt>
                <c:pt idx="29">
                  <c:v>0.53062825106217038</c:v>
                </c:pt>
                <c:pt idx="30">
                  <c:v>0.40546510810816438</c:v>
                </c:pt>
                <c:pt idx="31">
                  <c:v>1.4350845252893227</c:v>
                </c:pt>
                <c:pt idx="32">
                  <c:v>0.53062825106217038</c:v>
                </c:pt>
                <c:pt idx="33">
                  <c:v>1.3609765531356006</c:v>
                </c:pt>
                <c:pt idx="34">
                  <c:v>0.40546510810816438</c:v>
                </c:pt>
                <c:pt idx="35">
                  <c:v>1.0986122886681098</c:v>
                </c:pt>
                <c:pt idx="36">
                  <c:v>0.91629073187415511</c:v>
                </c:pt>
                <c:pt idx="37">
                  <c:v>1.33500106673234</c:v>
                </c:pt>
                <c:pt idx="38">
                  <c:v>0.83290912293510388</c:v>
                </c:pt>
                <c:pt idx="39">
                  <c:v>0.91629073187415511</c:v>
                </c:pt>
                <c:pt idx="40">
                  <c:v>0.58778666490211906</c:v>
                </c:pt>
                <c:pt idx="41">
                  <c:v>0.26236426446749106</c:v>
                </c:pt>
                <c:pt idx="42">
                  <c:v>1.410986973710262</c:v>
                </c:pt>
                <c:pt idx="43">
                  <c:v>0.74193734472937733</c:v>
                </c:pt>
                <c:pt idx="44">
                  <c:v>0.33647223662121289</c:v>
                </c:pt>
                <c:pt idx="45">
                  <c:v>1.0647107369924282</c:v>
                </c:pt>
                <c:pt idx="46">
                  <c:v>0.78845736036427028</c:v>
                </c:pt>
                <c:pt idx="47">
                  <c:v>1.1939224684724346</c:v>
                </c:pt>
                <c:pt idx="48">
                  <c:v>1.3083328196501789</c:v>
                </c:pt>
                <c:pt idx="49">
                  <c:v>1.4350845252893227</c:v>
                </c:pt>
              </c:numCache>
            </c:numRef>
          </c:xVal>
          <c:yVal>
            <c:numRef>
              <c:f>'Juice Reg.'!$K$26:$K$75</c:f>
              <c:numCache>
                <c:formatCode>General</c:formatCode>
                <c:ptCount val="50"/>
                <c:pt idx="0">
                  <c:v>-0.3399156233717826</c:v>
                </c:pt>
                <c:pt idx="1">
                  <c:v>5.8213110782796562E-2</c:v>
                </c:pt>
                <c:pt idx="2">
                  <c:v>0.23583765621034081</c:v>
                </c:pt>
                <c:pt idx="3">
                  <c:v>-0.391035150606732</c:v>
                </c:pt>
                <c:pt idx="4">
                  <c:v>-0.21738643221738752</c:v>
                </c:pt>
                <c:pt idx="5">
                  <c:v>0.14585053143363247</c:v>
                </c:pt>
                <c:pt idx="6">
                  <c:v>0.2247486014745288</c:v>
                </c:pt>
                <c:pt idx="7">
                  <c:v>-0.59675320787381025</c:v>
                </c:pt>
                <c:pt idx="8">
                  <c:v>0.42400184756225023</c:v>
                </c:pt>
                <c:pt idx="9">
                  <c:v>0.47678674060275039</c:v>
                </c:pt>
                <c:pt idx="10">
                  <c:v>0.20199363877464815</c:v>
                </c:pt>
                <c:pt idx="11">
                  <c:v>-0.49151195764861866</c:v>
                </c:pt>
                <c:pt idx="12">
                  <c:v>5.798271182028758E-2</c:v>
                </c:pt>
                <c:pt idx="13">
                  <c:v>0.23583765621034081</c:v>
                </c:pt>
                <c:pt idx="14">
                  <c:v>-0.3399156233717826</c:v>
                </c:pt>
                <c:pt idx="15">
                  <c:v>-0.43110066002580449</c:v>
                </c:pt>
                <c:pt idx="16">
                  <c:v>0.37940706722271988</c:v>
                </c:pt>
                <c:pt idx="17">
                  <c:v>0.63765416162777377</c:v>
                </c:pt>
                <c:pt idx="18">
                  <c:v>-0.39314596929905465</c:v>
                </c:pt>
                <c:pt idx="19">
                  <c:v>-0.5222117324923099</c:v>
                </c:pt>
                <c:pt idx="20">
                  <c:v>9.8657660895086874E-2</c:v>
                </c:pt>
                <c:pt idx="21">
                  <c:v>0.2115176088694799</c:v>
                </c:pt>
                <c:pt idx="22">
                  <c:v>0.23007204887977339</c:v>
                </c:pt>
                <c:pt idx="23">
                  <c:v>-0.46169827226245719</c:v>
                </c:pt>
                <c:pt idx="24">
                  <c:v>-0.54729664912631293</c:v>
                </c:pt>
                <c:pt idx="25">
                  <c:v>-0.35091782484191003</c:v>
                </c:pt>
                <c:pt idx="26">
                  <c:v>4.0927722254499255E-2</c:v>
                </c:pt>
                <c:pt idx="27">
                  <c:v>-0.74628773463775255</c:v>
                </c:pt>
                <c:pt idx="28">
                  <c:v>-5.6193886390773162E-2</c:v>
                </c:pt>
                <c:pt idx="29">
                  <c:v>0.65081754258635405</c:v>
                </c:pt>
                <c:pt idx="30">
                  <c:v>-0.16929010634101926</c:v>
                </c:pt>
                <c:pt idx="31">
                  <c:v>0.34222935571803514</c:v>
                </c:pt>
                <c:pt idx="32">
                  <c:v>-0.16820988386259428</c:v>
                </c:pt>
                <c:pt idx="33">
                  <c:v>-0.34725199732536804</c:v>
                </c:pt>
                <c:pt idx="34">
                  <c:v>0.63508270932915067</c:v>
                </c:pt>
                <c:pt idx="35">
                  <c:v>0.66889179414326083</c:v>
                </c:pt>
                <c:pt idx="36">
                  <c:v>-0.31558174188403587</c:v>
                </c:pt>
                <c:pt idx="37">
                  <c:v>-0.27498796755564969</c:v>
                </c:pt>
                <c:pt idx="38">
                  <c:v>0.47657136633047337</c:v>
                </c:pt>
                <c:pt idx="39">
                  <c:v>-0.37274015572398422</c:v>
                </c:pt>
                <c:pt idx="40">
                  <c:v>-2.0418390937734454E-2</c:v>
                </c:pt>
                <c:pt idx="41">
                  <c:v>-0.20874852643436004</c:v>
                </c:pt>
                <c:pt idx="42">
                  <c:v>-0.25961457667453214</c:v>
                </c:pt>
                <c:pt idx="43">
                  <c:v>1.4873078999745992E-2</c:v>
                </c:pt>
                <c:pt idx="44">
                  <c:v>0.75471605470266212</c:v>
                </c:pt>
                <c:pt idx="45">
                  <c:v>-5.5493018932171623E-2</c:v>
                </c:pt>
                <c:pt idx="46">
                  <c:v>0.25891290218390983</c:v>
                </c:pt>
                <c:pt idx="47">
                  <c:v>0.1137770342276867</c:v>
                </c:pt>
                <c:pt idx="48">
                  <c:v>0.3142678111049757</c:v>
                </c:pt>
                <c:pt idx="49">
                  <c:v>0.18807867589077709</c:v>
                </c:pt>
              </c:numCache>
            </c:numRef>
          </c:yVal>
          <c:smooth val="0"/>
        </c:ser>
        <c:dLbls>
          <c:showLegendKey val="0"/>
          <c:showVal val="0"/>
          <c:showCatName val="0"/>
          <c:showSerName val="0"/>
          <c:showPercent val="0"/>
          <c:showBubbleSize val="0"/>
        </c:dLbls>
        <c:axId val="1781642688"/>
        <c:axId val="1781665648"/>
      </c:scatterChart>
      <c:valAx>
        <c:axId val="1781642688"/>
        <c:scaling>
          <c:orientation val="minMax"/>
        </c:scaling>
        <c:delete val="0"/>
        <c:axPos val="b"/>
        <c:title>
          <c:tx>
            <c:rich>
              <a:bodyPr/>
              <a:lstStyle/>
              <a:p>
                <a:pPr>
                  <a:defRPr/>
                </a:pPr>
                <a:r>
                  <a:rPr lang="en-US"/>
                  <a:t>Natural Log Price</a:t>
                </a:r>
              </a:p>
            </c:rich>
          </c:tx>
          <c:overlay val="0"/>
        </c:title>
        <c:numFmt formatCode="General" sourceLinked="1"/>
        <c:majorTickMark val="out"/>
        <c:minorTickMark val="none"/>
        <c:tickLblPos val="nextTo"/>
        <c:crossAx val="1781665648"/>
        <c:crosses val="autoZero"/>
        <c:crossBetween val="midCat"/>
      </c:valAx>
      <c:valAx>
        <c:axId val="1781665648"/>
        <c:scaling>
          <c:orientation val="minMax"/>
        </c:scaling>
        <c:delete val="0"/>
        <c:axPos val="l"/>
        <c:title>
          <c:tx>
            <c:rich>
              <a:bodyPr/>
              <a:lstStyle/>
              <a:p>
                <a:pPr>
                  <a:defRPr/>
                </a:pPr>
                <a:r>
                  <a:rPr lang="en-US"/>
                  <a:t>Residuals</a:t>
                </a:r>
              </a:p>
            </c:rich>
          </c:tx>
          <c:overlay val="0"/>
        </c:title>
        <c:numFmt formatCode="General" sourceLinked="1"/>
        <c:majorTickMark val="out"/>
        <c:minorTickMark val="none"/>
        <c:tickLblPos val="nextTo"/>
        <c:crossAx val="1781642688"/>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Base 10 Log Price  Residual Plot</a:t>
            </a:r>
          </a:p>
        </c:rich>
      </c:tx>
      <c:overlay val="0"/>
    </c:title>
    <c:autoTitleDeleted val="0"/>
    <c:plotArea>
      <c:layout/>
      <c:scatterChart>
        <c:scatterStyle val="lineMarker"/>
        <c:varyColors val="0"/>
        <c:ser>
          <c:idx val="0"/>
          <c:order val="0"/>
          <c:spPr>
            <a:ln w="19050">
              <a:noFill/>
            </a:ln>
          </c:spPr>
          <c:xVal>
            <c:numRef>
              <c:f>'Juice Sales'!$E$2:$E$51</c:f>
              <c:numCache>
                <c:formatCode>General</c:formatCode>
                <c:ptCount val="50"/>
                <c:pt idx="0">
                  <c:v>0.17609125905568124</c:v>
                </c:pt>
                <c:pt idx="1">
                  <c:v>0.59106460702649921</c:v>
                </c:pt>
                <c:pt idx="2">
                  <c:v>0.57978359661681012</c:v>
                </c:pt>
                <c:pt idx="3">
                  <c:v>0.27875360095282892</c:v>
                </c:pt>
                <c:pt idx="4">
                  <c:v>0.62324929039790045</c:v>
                </c:pt>
                <c:pt idx="5">
                  <c:v>0.61278385671973545</c:v>
                </c:pt>
                <c:pt idx="6">
                  <c:v>0.43136376415898736</c:v>
                </c:pt>
                <c:pt idx="7">
                  <c:v>0.34242268082220628</c:v>
                </c:pt>
                <c:pt idx="8">
                  <c:v>0.27875360095282892</c:v>
                </c:pt>
                <c:pt idx="9">
                  <c:v>0.56820172406699498</c:v>
                </c:pt>
                <c:pt idx="10">
                  <c:v>0.11394335230683679</c:v>
                </c:pt>
                <c:pt idx="11">
                  <c:v>0.20411998265592479</c:v>
                </c:pt>
                <c:pt idx="12">
                  <c:v>0.47712125471966244</c:v>
                </c:pt>
                <c:pt idx="13">
                  <c:v>0.57978359661681012</c:v>
                </c:pt>
                <c:pt idx="14">
                  <c:v>0.17609125905568124</c:v>
                </c:pt>
                <c:pt idx="15">
                  <c:v>0.49136169383427269</c:v>
                </c:pt>
                <c:pt idx="16">
                  <c:v>0.54406804435027567</c:v>
                </c:pt>
                <c:pt idx="17">
                  <c:v>0.46239799789895608</c:v>
                </c:pt>
                <c:pt idx="18">
                  <c:v>0.61278385671973545</c:v>
                </c:pt>
                <c:pt idx="19">
                  <c:v>0.51851393987788741</c:v>
                </c:pt>
                <c:pt idx="20">
                  <c:v>0.46239799789895608</c:v>
                </c:pt>
                <c:pt idx="21">
                  <c:v>0.44715803134221921</c:v>
                </c:pt>
                <c:pt idx="22">
                  <c:v>0.41497334797081797</c:v>
                </c:pt>
                <c:pt idx="23">
                  <c:v>0.36172783601759284</c:v>
                </c:pt>
                <c:pt idx="24">
                  <c:v>0.61278385671973545</c:v>
                </c:pt>
                <c:pt idx="25">
                  <c:v>0.62324929039790045</c:v>
                </c:pt>
                <c:pt idx="26">
                  <c:v>0.53147891704225514</c:v>
                </c:pt>
                <c:pt idx="27">
                  <c:v>0.23044892137827391</c:v>
                </c:pt>
                <c:pt idx="28">
                  <c:v>0.20411998265592479</c:v>
                </c:pt>
                <c:pt idx="29">
                  <c:v>0.23044892137827391</c:v>
                </c:pt>
                <c:pt idx="30">
                  <c:v>0.17609125905568124</c:v>
                </c:pt>
                <c:pt idx="31">
                  <c:v>0.62324929039790045</c:v>
                </c:pt>
                <c:pt idx="32">
                  <c:v>0.23044892137827391</c:v>
                </c:pt>
                <c:pt idx="33">
                  <c:v>0.59106460702649921</c:v>
                </c:pt>
                <c:pt idx="34">
                  <c:v>0.17609125905568124</c:v>
                </c:pt>
                <c:pt idx="35">
                  <c:v>0.47712125471966244</c:v>
                </c:pt>
                <c:pt idx="36">
                  <c:v>0.3979400086720376</c:v>
                </c:pt>
                <c:pt idx="37">
                  <c:v>0.57978359661681012</c:v>
                </c:pt>
                <c:pt idx="38">
                  <c:v>0.36172783601759284</c:v>
                </c:pt>
                <c:pt idx="39">
                  <c:v>0.3979400086720376</c:v>
                </c:pt>
                <c:pt idx="40">
                  <c:v>0.25527250510330607</c:v>
                </c:pt>
                <c:pt idx="41">
                  <c:v>0.11394335230683679</c:v>
                </c:pt>
                <c:pt idx="42">
                  <c:v>0.61278385671973545</c:v>
                </c:pt>
                <c:pt idx="43">
                  <c:v>0.3222192947339193</c:v>
                </c:pt>
                <c:pt idx="44">
                  <c:v>0.14612803567823801</c:v>
                </c:pt>
                <c:pt idx="45">
                  <c:v>0.46239799789895608</c:v>
                </c:pt>
                <c:pt idx="46">
                  <c:v>0.34242268082220628</c:v>
                </c:pt>
                <c:pt idx="47">
                  <c:v>0.51851393987788741</c:v>
                </c:pt>
                <c:pt idx="48">
                  <c:v>0.56820172406699498</c:v>
                </c:pt>
                <c:pt idx="49">
                  <c:v>0.62324929039790045</c:v>
                </c:pt>
              </c:numCache>
            </c:numRef>
          </c:xVal>
          <c:yVal>
            <c:numRef>
              <c:f>'Juice Reg.'!$S$26:$S$75</c:f>
              <c:numCache>
                <c:formatCode>General</c:formatCode>
                <c:ptCount val="50"/>
                <c:pt idx="0">
                  <c:v>-0.14762347954306954</c:v>
                </c:pt>
                <c:pt idx="1">
                  <c:v>2.5281632787391484E-2</c:v>
                </c:pt>
                <c:pt idx="2">
                  <c:v>0.10242299271714739</c:v>
                </c:pt>
                <c:pt idx="3">
                  <c:v>-0.1698244081387108</c:v>
                </c:pt>
                <c:pt idx="4">
                  <c:v>-9.4409727952646794E-2</c:v>
                </c:pt>
                <c:pt idx="5">
                  <c:v>6.3342080984283511E-2</c:v>
                </c:pt>
                <c:pt idx="6">
                  <c:v>9.7607077435860834E-2</c:v>
                </c:pt>
                <c:pt idx="7">
                  <c:v>-0.2591666252376601</c:v>
                </c:pt>
                <c:pt idx="8">
                  <c:v>0.18414166271306898</c:v>
                </c:pt>
                <c:pt idx="9">
                  <c:v>0.20706585048841175</c:v>
                </c:pt>
                <c:pt idx="10">
                  <c:v>8.7724722699388247E-2</c:v>
                </c:pt>
                <c:pt idx="11">
                  <c:v>-0.21346093099626029</c:v>
                </c:pt>
                <c:pt idx="12">
                  <c:v>2.5181571789337109E-2</c:v>
                </c:pt>
                <c:pt idx="13">
                  <c:v>0.10242299271714739</c:v>
                </c:pt>
                <c:pt idx="14">
                  <c:v>-0.14762347954306954</c:v>
                </c:pt>
                <c:pt idx="15">
                  <c:v>-0.18722463779405674</c:v>
                </c:pt>
                <c:pt idx="16">
                  <c:v>0.16477439568992347</c:v>
                </c:pt>
                <c:pt idx="17">
                  <c:v>0.27692968375758653</c:v>
                </c:pt>
                <c:pt idx="18">
                  <c:v>-0.17074112504908456</c:v>
                </c:pt>
                <c:pt idx="19">
                  <c:v>-0.22679367380654758</c:v>
                </c:pt>
                <c:pt idx="20">
                  <c:v>4.2846477724218568E-2</c:v>
                </c:pt>
                <c:pt idx="21">
                  <c:v>9.1860930357385628E-2</c:v>
                </c:pt>
                <c:pt idx="22">
                  <c:v>9.9919021268660702E-2</c:v>
                </c:pt>
                <c:pt idx="23">
                  <c:v>-0.20051301194785021</c:v>
                </c:pt>
                <c:pt idx="24">
                  <c:v>-0.23768791467969774</c:v>
                </c:pt>
                <c:pt idx="25">
                  <c:v>-0.15240167493033352</c:v>
                </c:pt>
                <c:pt idx="26">
                  <c:v>1.7774683931998325E-2</c:v>
                </c:pt>
                <c:pt idx="27">
                  <c:v>-0.32410864506525461</c:v>
                </c:pt>
                <c:pt idx="28">
                  <c:v>-2.4404694776211544E-2</c:v>
                </c:pt>
                <c:pt idx="29">
                  <c:v>0.28264646747108757</c:v>
                </c:pt>
                <c:pt idx="30">
                  <c:v>-7.3521759024719691E-2</c:v>
                </c:pt>
                <c:pt idx="31">
                  <c:v>0.14862832073364762</c:v>
                </c:pt>
                <c:pt idx="32">
                  <c:v>-7.3052624363111995E-2</c:v>
                </c:pt>
                <c:pt idx="33">
                  <c:v>-0.15080962626828986</c:v>
                </c:pt>
                <c:pt idx="34">
                  <c:v>0.27581291621381676</c:v>
                </c:pt>
                <c:pt idx="35">
                  <c:v>0.29049601518678392</c:v>
                </c:pt>
                <c:pt idx="36">
                  <c:v>-0.13705540908965319</c:v>
                </c:pt>
                <c:pt idx="37">
                  <c:v>-0.11942575689920909</c:v>
                </c:pt>
                <c:pt idx="38">
                  <c:v>0.20697231463041788</c:v>
                </c:pt>
                <c:pt idx="39">
                  <c:v>-0.16187899281468532</c:v>
                </c:pt>
                <c:pt idx="40">
                  <c:v>-8.8675945136018619E-3</c:v>
                </c:pt>
                <c:pt idx="41">
                  <c:v>-9.06583331358779E-2</c:v>
                </c:pt>
                <c:pt idx="42">
                  <c:v>-0.11274917807139784</c:v>
                </c:pt>
                <c:pt idx="43">
                  <c:v>6.4592961385006031E-3</c:v>
                </c:pt>
                <c:pt idx="44">
                  <c:v>0.32776901796115854</c:v>
                </c:pt>
                <c:pt idx="45">
                  <c:v>-2.4100311906394722E-2</c:v>
                </c:pt>
                <c:pt idx="46">
                  <c:v>0.1124444447120283</c:v>
                </c:pt>
                <c:pt idx="47">
                  <c:v>4.9412738132401435E-2</c:v>
                </c:pt>
                <c:pt idx="48">
                  <c:v>0.13648477620270438</c:v>
                </c:pt>
                <c:pt idx="49">
                  <c:v>8.1681531103034555E-2</c:v>
                </c:pt>
              </c:numCache>
            </c:numRef>
          </c:yVal>
          <c:smooth val="0"/>
        </c:ser>
        <c:dLbls>
          <c:showLegendKey val="0"/>
          <c:showVal val="0"/>
          <c:showCatName val="0"/>
          <c:showSerName val="0"/>
          <c:showPercent val="0"/>
          <c:showBubbleSize val="0"/>
        </c:dLbls>
        <c:axId val="1781627008"/>
        <c:axId val="1781666768"/>
      </c:scatterChart>
      <c:valAx>
        <c:axId val="1781627008"/>
        <c:scaling>
          <c:orientation val="minMax"/>
        </c:scaling>
        <c:delete val="0"/>
        <c:axPos val="b"/>
        <c:title>
          <c:tx>
            <c:rich>
              <a:bodyPr/>
              <a:lstStyle/>
              <a:p>
                <a:pPr>
                  <a:defRPr/>
                </a:pPr>
                <a:r>
                  <a:rPr lang="en-US"/>
                  <a:t>Base 10 Log Price</a:t>
                </a:r>
              </a:p>
            </c:rich>
          </c:tx>
          <c:overlay val="0"/>
        </c:title>
        <c:numFmt formatCode="General" sourceLinked="1"/>
        <c:majorTickMark val="out"/>
        <c:minorTickMark val="none"/>
        <c:tickLblPos val="nextTo"/>
        <c:crossAx val="1781666768"/>
        <c:crosses val="autoZero"/>
        <c:crossBetween val="midCat"/>
      </c:valAx>
      <c:valAx>
        <c:axId val="1781666768"/>
        <c:scaling>
          <c:orientation val="minMax"/>
        </c:scaling>
        <c:delete val="0"/>
        <c:axPos val="l"/>
        <c:title>
          <c:tx>
            <c:rich>
              <a:bodyPr/>
              <a:lstStyle/>
              <a:p>
                <a:pPr>
                  <a:defRPr/>
                </a:pPr>
                <a:r>
                  <a:rPr lang="en-US"/>
                  <a:t>Residuals</a:t>
                </a:r>
              </a:p>
            </c:rich>
          </c:tx>
          <c:overlay val="0"/>
        </c:title>
        <c:numFmt formatCode="General" sourceLinked="1"/>
        <c:majorTickMark val="out"/>
        <c:minorTickMark val="none"/>
        <c:tickLblPos val="nextTo"/>
        <c:crossAx val="17816270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X  Residual Plot</a:t>
            </a:r>
          </a:p>
        </c:rich>
      </c:tx>
      <c:overlay val="0"/>
    </c:title>
    <c:autoTitleDeleted val="0"/>
    <c:plotArea>
      <c:layout/>
      <c:scatterChart>
        <c:scatterStyle val="lineMarker"/>
        <c:varyColors val="0"/>
        <c:ser>
          <c:idx val="0"/>
          <c:order val="0"/>
          <c:spPr>
            <a:ln w="19050">
              <a:noFill/>
            </a:ln>
          </c:spPr>
          <c:xVal>
            <c:numRef>
              <c:f>'15.2 Polynomials'!#REF!</c:f>
            </c:numRef>
          </c:xVal>
          <c:yVal>
            <c:numRef>
              <c:f>'15.2 Polynomials'!$D$47:$D$54</c:f>
              <c:numCache>
                <c:formatCode>General</c:formatCode>
                <c:ptCount val="8"/>
                <c:pt idx="0">
                  <c:v>-0.10416666666666519</c:v>
                </c:pt>
                <c:pt idx="1">
                  <c:v>5.9523809523920335E-4</c:v>
                </c:pt>
                <c:pt idx="2">
                  <c:v>0.16607142857142931</c:v>
                </c:pt>
                <c:pt idx="3">
                  <c:v>9.22619047619051E-2</c:v>
                </c:pt>
                <c:pt idx="4">
                  <c:v>7.9166666666666607E-2</c:v>
                </c:pt>
                <c:pt idx="5">
                  <c:v>-0.2732142857142863</c:v>
                </c:pt>
                <c:pt idx="6">
                  <c:v>-0.16488095238095291</c:v>
                </c:pt>
                <c:pt idx="7">
                  <c:v>0.20416666666666394</c:v>
                </c:pt>
              </c:numCache>
            </c:numRef>
          </c:yVal>
          <c:smooth val="0"/>
        </c:ser>
        <c:dLbls>
          <c:showLegendKey val="0"/>
          <c:showVal val="0"/>
          <c:showCatName val="0"/>
          <c:showSerName val="0"/>
          <c:showPercent val="0"/>
          <c:showBubbleSize val="0"/>
        </c:dLbls>
        <c:axId val="1781677408"/>
        <c:axId val="1781665088"/>
      </c:scatterChart>
      <c:valAx>
        <c:axId val="1781677408"/>
        <c:scaling>
          <c:orientation val="minMax"/>
        </c:scaling>
        <c:delete val="0"/>
        <c:axPos val="b"/>
        <c:title>
          <c:tx>
            <c:rich>
              <a:bodyPr/>
              <a:lstStyle/>
              <a:p>
                <a:pPr>
                  <a:defRPr/>
                </a:pPr>
                <a:r>
                  <a:rPr lang="en-US"/>
                  <a:t>X</a:t>
                </a:r>
              </a:p>
            </c:rich>
          </c:tx>
          <c:overlay val="0"/>
        </c:title>
        <c:numFmt formatCode="General" sourceLinked="1"/>
        <c:majorTickMark val="out"/>
        <c:minorTickMark val="none"/>
        <c:tickLblPos val="nextTo"/>
        <c:crossAx val="1781665088"/>
        <c:crosses val="autoZero"/>
        <c:crossBetween val="midCat"/>
      </c:valAx>
      <c:valAx>
        <c:axId val="1781665088"/>
        <c:scaling>
          <c:orientation val="minMax"/>
        </c:scaling>
        <c:delete val="0"/>
        <c:axPos val="l"/>
        <c:title>
          <c:tx>
            <c:rich>
              <a:bodyPr/>
              <a:lstStyle/>
              <a:p>
                <a:pPr>
                  <a:defRPr/>
                </a:pPr>
                <a:r>
                  <a:rPr lang="en-US"/>
                  <a:t>Residuals</a:t>
                </a:r>
              </a:p>
            </c:rich>
          </c:tx>
          <c:overlay val="0"/>
        </c:title>
        <c:numFmt formatCode="General" sourceLinked="1"/>
        <c:majorTickMark val="out"/>
        <c:minorTickMark val="none"/>
        <c:tickLblPos val="nextTo"/>
        <c:crossAx val="178167740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735685942899047E-2"/>
          <c:y val="5.4348018384915597E-2"/>
          <c:w val="0.9636033352852148"/>
          <c:h val="0.8949307027382768"/>
        </c:manualLayout>
      </c:layout>
      <c:scatterChart>
        <c:scatterStyle val="lineMarker"/>
        <c:varyColors val="0"/>
        <c:ser>
          <c:idx val="0"/>
          <c:order val="0"/>
          <c:tx>
            <c:strRef>
              <c:f>'Exponential '!$C$9</c:f>
              <c:strCache>
                <c:ptCount val="1"/>
                <c:pt idx="0">
                  <c:v>Growth</c:v>
                </c:pt>
              </c:strCache>
            </c:strRef>
          </c:tx>
          <c:spPr>
            <a:ln w="38100">
              <a:solidFill>
                <a:srgbClr val="0000FF"/>
              </a:solidFill>
              <a:prstDash val="solid"/>
            </a:ln>
          </c:spPr>
          <c:marker>
            <c:symbol val="none"/>
          </c:marker>
          <c:xVal>
            <c:numRef>
              <c:f>'Exponential '!$B$10:$B$30</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'Exponential '!$C$10:$C$30</c:f>
              <c:numCache>
                <c:formatCode>General</c:formatCode>
                <c:ptCount val="21"/>
                <c:pt idx="0">
                  <c:v>7.2538150286405687E-2</c:v>
                </c:pt>
                <c:pt idx="1">
                  <c:v>9.4299595372327405E-2</c:v>
                </c:pt>
                <c:pt idx="2">
                  <c:v>0.12258947398402563</c:v>
                </c:pt>
                <c:pt idx="3">
                  <c:v>0.1593663161792333</c:v>
                </c:pt>
                <c:pt idx="4">
                  <c:v>0.20717621103300329</c:v>
                </c:pt>
                <c:pt idx="5">
                  <c:v>0.26932907434290432</c:v>
                </c:pt>
                <c:pt idx="6">
                  <c:v>0.35012779664577565</c:v>
                </c:pt>
                <c:pt idx="7">
                  <c:v>0.45516613563950831</c:v>
                </c:pt>
                <c:pt idx="8">
                  <c:v>0.59171597633136086</c:v>
                </c:pt>
                <c:pt idx="9">
                  <c:v>0.76923076923076916</c:v>
                </c:pt>
                <c:pt idx="10">
                  <c:v>1</c:v>
                </c:pt>
                <c:pt idx="11">
                  <c:v>1.3</c:v>
                </c:pt>
                <c:pt idx="12">
                  <c:v>1.6900000000000002</c:v>
                </c:pt>
                <c:pt idx="13">
                  <c:v>2.1970000000000005</c:v>
                </c:pt>
                <c:pt idx="14">
                  <c:v>2.8561000000000005</c:v>
                </c:pt>
                <c:pt idx="15">
                  <c:v>3.712930000000001</c:v>
                </c:pt>
                <c:pt idx="16">
                  <c:v>4.8268090000000017</c:v>
                </c:pt>
                <c:pt idx="17">
                  <c:v>6.2748517000000028</c:v>
                </c:pt>
                <c:pt idx="18">
                  <c:v>8.1573072100000026</c:v>
                </c:pt>
                <c:pt idx="19">
                  <c:v>10.604499373000003</c:v>
                </c:pt>
                <c:pt idx="20">
                  <c:v>13.785849184900005</c:v>
                </c:pt>
              </c:numCache>
            </c:numRef>
          </c:yVal>
          <c:smooth val="0"/>
        </c:ser>
        <c:ser>
          <c:idx val="1"/>
          <c:order val="1"/>
          <c:tx>
            <c:strRef>
              <c:f>'Exponential '!$D$9</c:f>
              <c:strCache>
                <c:ptCount val="1"/>
                <c:pt idx="0">
                  <c:v>Decay</c:v>
                </c:pt>
              </c:strCache>
            </c:strRef>
          </c:tx>
          <c:spPr>
            <a:ln w="38100">
              <a:solidFill>
                <a:srgbClr val="FF00FF"/>
              </a:solidFill>
              <a:prstDash val="solid"/>
            </a:ln>
          </c:spPr>
          <c:marker>
            <c:symbol val="none"/>
          </c:marker>
          <c:xVal>
            <c:numRef>
              <c:f>'Exponential '!$B$10:$B$30</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'Exponential '!$D$10:$D$30</c:f>
              <c:numCache>
                <c:formatCode>General</c:formatCode>
                <c:ptCount val="21"/>
                <c:pt idx="0">
                  <c:v>13.785849184900005</c:v>
                </c:pt>
                <c:pt idx="1">
                  <c:v>10.604499373000003</c:v>
                </c:pt>
                <c:pt idx="2">
                  <c:v>8.1573072100000026</c:v>
                </c:pt>
                <c:pt idx="3">
                  <c:v>6.2748517000000028</c:v>
                </c:pt>
                <c:pt idx="4">
                  <c:v>4.8268090000000017</c:v>
                </c:pt>
                <c:pt idx="5">
                  <c:v>3.712930000000001</c:v>
                </c:pt>
                <c:pt idx="6">
                  <c:v>2.8561000000000005</c:v>
                </c:pt>
                <c:pt idx="7">
                  <c:v>2.1970000000000005</c:v>
                </c:pt>
                <c:pt idx="8">
                  <c:v>1.6900000000000002</c:v>
                </c:pt>
                <c:pt idx="9">
                  <c:v>1.3</c:v>
                </c:pt>
                <c:pt idx="10">
                  <c:v>1</c:v>
                </c:pt>
                <c:pt idx="11">
                  <c:v>0.76923076923076916</c:v>
                </c:pt>
                <c:pt idx="12">
                  <c:v>0.59171597633136086</c:v>
                </c:pt>
                <c:pt idx="13">
                  <c:v>0.45516613563950831</c:v>
                </c:pt>
                <c:pt idx="14">
                  <c:v>0.35012779664577565</c:v>
                </c:pt>
                <c:pt idx="15">
                  <c:v>0.26932907434290432</c:v>
                </c:pt>
                <c:pt idx="16">
                  <c:v>0.20717621103300329</c:v>
                </c:pt>
                <c:pt idx="17">
                  <c:v>0.1593663161792333</c:v>
                </c:pt>
                <c:pt idx="18">
                  <c:v>0.12258947398402563</c:v>
                </c:pt>
                <c:pt idx="19">
                  <c:v>9.4299595372327405E-2</c:v>
                </c:pt>
                <c:pt idx="20">
                  <c:v>7.2538150286405687E-2</c:v>
                </c:pt>
              </c:numCache>
            </c:numRef>
          </c:yVal>
          <c:smooth val="0"/>
        </c:ser>
        <c:dLbls>
          <c:showLegendKey val="0"/>
          <c:showVal val="0"/>
          <c:showCatName val="0"/>
          <c:showSerName val="0"/>
          <c:showPercent val="0"/>
          <c:showBubbleSize val="0"/>
        </c:dLbls>
        <c:axId val="1781644368"/>
        <c:axId val="1781635968"/>
      </c:scatterChart>
      <c:valAx>
        <c:axId val="1781644368"/>
        <c:scaling>
          <c:orientation val="minMax"/>
        </c:scaling>
        <c:delete val="0"/>
        <c:axPos val="b"/>
        <c:numFmt formatCode="General" sourceLinked="1"/>
        <c:majorTickMark val="none"/>
        <c:minorTickMark val="none"/>
        <c:tickLblPos val="none"/>
        <c:spPr>
          <a:ln w="3175">
            <a:solidFill>
              <a:srgbClr val="000000"/>
            </a:solidFill>
            <a:prstDash val="solid"/>
          </a:ln>
        </c:spPr>
        <c:crossAx val="1781635968"/>
        <c:crosses val="autoZero"/>
        <c:crossBetween val="midCat"/>
      </c:valAx>
      <c:valAx>
        <c:axId val="1781635968"/>
        <c:scaling>
          <c:orientation val="minMax"/>
        </c:scaling>
        <c:delete val="0"/>
        <c:axPos val="l"/>
        <c:numFmt formatCode="General" sourceLinked="1"/>
        <c:majorTickMark val="none"/>
        <c:minorTickMark val="none"/>
        <c:tickLblPos val="none"/>
        <c:spPr>
          <a:ln w="3175">
            <a:solidFill>
              <a:srgbClr val="000000"/>
            </a:solidFill>
            <a:prstDash val="solid"/>
          </a:ln>
        </c:spPr>
        <c:crossAx val="1781644368"/>
        <c:crosses val="autoZero"/>
        <c:crossBetween val="midCat"/>
      </c:valAx>
      <c:spPr>
        <a:solidFill>
          <a:srgbClr val="C0C0C0"/>
        </a:solidFill>
        <a:ln w="12700">
          <a:solidFill>
            <a:srgbClr val="808080"/>
          </a:solidFill>
          <a:prstDash val="solid"/>
        </a:ln>
      </c:spPr>
    </c:plotArea>
    <c:legend>
      <c:legendPos val="r"/>
      <c:layout>
        <c:manualLayout>
          <c:xMode val="edge"/>
          <c:yMode val="edge"/>
          <c:x val="0.32950253214524244"/>
          <c:y val="6.5217622061898711E-2"/>
          <c:w val="0.15708841648784813"/>
          <c:h val="0.16304405515474679"/>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00FF"/>
                </a:solidFill>
                <a:latin typeface="+mn-lt"/>
                <a:ea typeface="+mn-ea"/>
                <a:cs typeface="+mn-cs"/>
              </a:defRPr>
            </a:pPr>
            <a:r>
              <a:rPr lang="en-US">
                <a:solidFill>
                  <a:srgbClr val="0000FF"/>
                </a:solidFill>
              </a:rPr>
              <a:t>Weight gain after 2 weeks as function of dosage</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00FF"/>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7"/>
            <c:spPr>
              <a:solidFill>
                <a:schemeClr val="tx1"/>
              </a:solidFill>
              <a:ln w="9525">
                <a:solidFill>
                  <a:schemeClr val="accent1"/>
                </a:solidFill>
              </a:ln>
              <a:effectLst/>
            </c:spPr>
          </c:marker>
          <c:trendline>
            <c:spPr>
              <a:ln w="19050" cap="rnd">
                <a:solidFill>
                  <a:schemeClr val="accent1"/>
                </a:solidFill>
                <a:prstDash val="sysDot"/>
              </a:ln>
              <a:effectLst/>
            </c:spPr>
            <c:trendlineType val="exp"/>
            <c:backward val="2"/>
            <c:dispRSqr val="1"/>
            <c:dispEq val="1"/>
            <c:trendlineLbl>
              <c:layout>
                <c:manualLayout>
                  <c:x val="-0.26907633420822397"/>
                  <c:y val="4.1250000000000002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rendlineLbl>
          </c:trendline>
          <c:xVal>
            <c:numRef>
              <c:f>'Exponential '!$G$6:$G$13</c:f>
              <c:numCache>
                <c:formatCode>General</c:formatCode>
                <c:ptCount val="8"/>
                <c:pt idx="0">
                  <c:v>1</c:v>
                </c:pt>
                <c:pt idx="1">
                  <c:v>2</c:v>
                </c:pt>
                <c:pt idx="2">
                  <c:v>3</c:v>
                </c:pt>
                <c:pt idx="3">
                  <c:v>4</c:v>
                </c:pt>
                <c:pt idx="4">
                  <c:v>5</c:v>
                </c:pt>
                <c:pt idx="5">
                  <c:v>6</c:v>
                </c:pt>
                <c:pt idx="6">
                  <c:v>7</c:v>
                </c:pt>
                <c:pt idx="7">
                  <c:v>8</c:v>
                </c:pt>
              </c:numCache>
            </c:numRef>
          </c:xVal>
          <c:yVal>
            <c:numRef>
              <c:f>'Exponential '!$H$6:$H$13</c:f>
              <c:numCache>
                <c:formatCode>General</c:formatCode>
                <c:ptCount val="8"/>
                <c:pt idx="0">
                  <c:v>1</c:v>
                </c:pt>
                <c:pt idx="1">
                  <c:v>1.2</c:v>
                </c:pt>
                <c:pt idx="2">
                  <c:v>1.8</c:v>
                </c:pt>
                <c:pt idx="3">
                  <c:v>2.5</c:v>
                </c:pt>
                <c:pt idx="4">
                  <c:v>3.6</c:v>
                </c:pt>
                <c:pt idx="5">
                  <c:v>4.7</c:v>
                </c:pt>
                <c:pt idx="6">
                  <c:v>6.6</c:v>
                </c:pt>
                <c:pt idx="7">
                  <c:v>9.1</c:v>
                </c:pt>
              </c:numCache>
            </c:numRef>
          </c:yVal>
          <c:smooth val="0"/>
        </c:ser>
        <c:dLbls>
          <c:showLegendKey val="0"/>
          <c:showVal val="0"/>
          <c:showCatName val="0"/>
          <c:showSerName val="0"/>
          <c:showPercent val="0"/>
          <c:showBubbleSize val="0"/>
        </c:dLbls>
        <c:axId val="1781628128"/>
        <c:axId val="1781671808"/>
      </c:scatterChart>
      <c:valAx>
        <c:axId val="1781628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71808"/>
        <c:crosses val="autoZero"/>
        <c:crossBetween val="midCat"/>
        <c:majorUnit val="1"/>
      </c:valAx>
      <c:valAx>
        <c:axId val="1781671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281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0714762859051413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'Log soln for Exponential'!$C$3</c:f>
              <c:strCache>
                <c:ptCount val="1"/>
                <c:pt idx="0">
                  <c:v>LN(Y)</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6630257891110307"/>
                  <c:y val="-8.3958333333333329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0000FF"/>
                      </a:solidFill>
                      <a:latin typeface="+mn-lt"/>
                      <a:ea typeface="+mn-ea"/>
                      <a:cs typeface="+mn-cs"/>
                    </a:defRPr>
                  </a:pPr>
                  <a:endParaRPr lang="en-US"/>
                </a:p>
              </c:txPr>
            </c:trendlineLbl>
          </c:trendline>
          <c:xVal>
            <c:numRef>
              <c:f>'Log soln for Exponential'!$A$4:$A$11</c:f>
              <c:numCache>
                <c:formatCode>General</c:formatCode>
                <c:ptCount val="8"/>
                <c:pt idx="0">
                  <c:v>1</c:v>
                </c:pt>
                <c:pt idx="1">
                  <c:v>2</c:v>
                </c:pt>
                <c:pt idx="2">
                  <c:v>3</c:v>
                </c:pt>
                <c:pt idx="3">
                  <c:v>4</c:v>
                </c:pt>
                <c:pt idx="4">
                  <c:v>5</c:v>
                </c:pt>
                <c:pt idx="5">
                  <c:v>6</c:v>
                </c:pt>
                <c:pt idx="6">
                  <c:v>7</c:v>
                </c:pt>
                <c:pt idx="7">
                  <c:v>8</c:v>
                </c:pt>
              </c:numCache>
            </c:numRef>
          </c:xVal>
          <c:yVal>
            <c:numRef>
              <c:f>'Log soln for Exponential'!$C$4:$C$11</c:f>
              <c:numCache>
                <c:formatCode>General</c:formatCode>
                <c:ptCount val="8"/>
                <c:pt idx="0">
                  <c:v>0</c:v>
                </c:pt>
                <c:pt idx="1">
                  <c:v>0.18232155679395459</c:v>
                </c:pt>
                <c:pt idx="2">
                  <c:v>0.58778666490211906</c:v>
                </c:pt>
                <c:pt idx="3">
                  <c:v>0.91629073187415511</c:v>
                </c:pt>
                <c:pt idx="4">
                  <c:v>1.2809338454620642</c:v>
                </c:pt>
                <c:pt idx="5">
                  <c:v>1.547562508716013</c:v>
                </c:pt>
                <c:pt idx="6">
                  <c:v>1.8870696490323797</c:v>
                </c:pt>
                <c:pt idx="7">
                  <c:v>2.2082744135228043</c:v>
                </c:pt>
              </c:numCache>
            </c:numRef>
          </c:yVal>
          <c:smooth val="0"/>
        </c:ser>
        <c:dLbls>
          <c:showLegendKey val="0"/>
          <c:showVal val="0"/>
          <c:showCatName val="0"/>
          <c:showSerName val="0"/>
          <c:showPercent val="0"/>
          <c:showBubbleSize val="0"/>
        </c:dLbls>
        <c:axId val="1781634288"/>
        <c:axId val="1781681328"/>
      </c:scatterChart>
      <c:valAx>
        <c:axId val="1781634288"/>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81328"/>
        <c:crosses val="autoZero"/>
        <c:crossBetween val="midCat"/>
      </c:valAx>
      <c:valAx>
        <c:axId val="1781681328"/>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34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'Juice Sales'!$B$1</c:f>
              <c:strCache>
                <c:ptCount val="1"/>
                <c:pt idx="0">
                  <c:v>Sales Volume</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1"/>
            <c:dispEq val="1"/>
            <c:trendlineLbl>
              <c:layout>
                <c:manualLayout>
                  <c:x val="0.11069502341619063"/>
                  <c:y val="-0.49432320959880016"/>
                </c:manualLayout>
              </c:layout>
              <c:numFmt formatCode="General" sourceLinked="0"/>
              <c:spPr>
                <a:solidFill>
                  <a:sysClr val="window" lastClr="FFFFFF"/>
                </a:solid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rendlineLbl>
          </c:trendline>
          <c:xVal>
            <c:numRef>
              <c:f>'Juice Sales'!$A$2:$A$51</c:f>
              <c:numCache>
                <c:formatCode>General</c:formatCode>
                <c:ptCount val="50"/>
                <c:pt idx="0">
                  <c:v>1.5</c:v>
                </c:pt>
                <c:pt idx="1">
                  <c:v>3.9</c:v>
                </c:pt>
                <c:pt idx="2">
                  <c:v>3.8</c:v>
                </c:pt>
                <c:pt idx="3">
                  <c:v>1.9</c:v>
                </c:pt>
                <c:pt idx="4">
                  <c:v>4.2</c:v>
                </c:pt>
                <c:pt idx="5">
                  <c:v>4.0999999999999996</c:v>
                </c:pt>
                <c:pt idx="6">
                  <c:v>2.7</c:v>
                </c:pt>
                <c:pt idx="7">
                  <c:v>2.2000000000000002</c:v>
                </c:pt>
                <c:pt idx="8">
                  <c:v>1.9</c:v>
                </c:pt>
                <c:pt idx="9">
                  <c:v>3.7</c:v>
                </c:pt>
                <c:pt idx="10">
                  <c:v>1.3</c:v>
                </c:pt>
                <c:pt idx="11">
                  <c:v>1.6</c:v>
                </c:pt>
                <c:pt idx="12">
                  <c:v>3</c:v>
                </c:pt>
                <c:pt idx="13">
                  <c:v>3.8</c:v>
                </c:pt>
                <c:pt idx="14">
                  <c:v>1.5</c:v>
                </c:pt>
                <c:pt idx="15">
                  <c:v>3.1</c:v>
                </c:pt>
                <c:pt idx="16">
                  <c:v>3.5</c:v>
                </c:pt>
                <c:pt idx="17">
                  <c:v>2.9</c:v>
                </c:pt>
                <c:pt idx="18">
                  <c:v>4.0999999999999996</c:v>
                </c:pt>
                <c:pt idx="19">
                  <c:v>3.3</c:v>
                </c:pt>
                <c:pt idx="20">
                  <c:v>2.9</c:v>
                </c:pt>
                <c:pt idx="21">
                  <c:v>2.8</c:v>
                </c:pt>
                <c:pt idx="22">
                  <c:v>2.6</c:v>
                </c:pt>
                <c:pt idx="23">
                  <c:v>2.2999999999999998</c:v>
                </c:pt>
                <c:pt idx="24">
                  <c:v>4.0999999999999996</c:v>
                </c:pt>
                <c:pt idx="25">
                  <c:v>4.2</c:v>
                </c:pt>
                <c:pt idx="26">
                  <c:v>3.4</c:v>
                </c:pt>
                <c:pt idx="27">
                  <c:v>1.7</c:v>
                </c:pt>
                <c:pt idx="28">
                  <c:v>1.6</c:v>
                </c:pt>
                <c:pt idx="29">
                  <c:v>1.7</c:v>
                </c:pt>
                <c:pt idx="30">
                  <c:v>1.5</c:v>
                </c:pt>
                <c:pt idx="31">
                  <c:v>4.2</c:v>
                </c:pt>
                <c:pt idx="32">
                  <c:v>1.7</c:v>
                </c:pt>
                <c:pt idx="33">
                  <c:v>3.9</c:v>
                </c:pt>
                <c:pt idx="34">
                  <c:v>1.5</c:v>
                </c:pt>
                <c:pt idx="35">
                  <c:v>3</c:v>
                </c:pt>
                <c:pt idx="36">
                  <c:v>2.5</c:v>
                </c:pt>
                <c:pt idx="37">
                  <c:v>3.8</c:v>
                </c:pt>
                <c:pt idx="38">
                  <c:v>2.2999999999999998</c:v>
                </c:pt>
                <c:pt idx="39">
                  <c:v>2.5</c:v>
                </c:pt>
                <c:pt idx="40">
                  <c:v>1.8</c:v>
                </c:pt>
                <c:pt idx="41">
                  <c:v>1.3</c:v>
                </c:pt>
                <c:pt idx="42">
                  <c:v>4.0999999999999996</c:v>
                </c:pt>
                <c:pt idx="43">
                  <c:v>2.1</c:v>
                </c:pt>
                <c:pt idx="44">
                  <c:v>1.4</c:v>
                </c:pt>
                <c:pt idx="45">
                  <c:v>2.9</c:v>
                </c:pt>
                <c:pt idx="46">
                  <c:v>2.2000000000000002</c:v>
                </c:pt>
                <c:pt idx="47">
                  <c:v>3.3</c:v>
                </c:pt>
                <c:pt idx="48">
                  <c:v>3.7</c:v>
                </c:pt>
                <c:pt idx="49">
                  <c:v>4.2</c:v>
                </c:pt>
              </c:numCache>
            </c:numRef>
          </c:xVal>
          <c:yVal>
            <c:numRef>
              <c:f>'Juice Sales'!$B$2:$B$51</c:f>
              <c:numCache>
                <c:formatCode>General</c:formatCode>
                <c:ptCount val="50"/>
                <c:pt idx="0">
                  <c:v>43</c:v>
                </c:pt>
                <c:pt idx="1">
                  <c:v>12</c:v>
                </c:pt>
                <c:pt idx="2">
                  <c:v>15</c:v>
                </c:pt>
                <c:pt idx="3">
                  <c:v>27</c:v>
                </c:pt>
                <c:pt idx="4">
                  <c:v>8</c:v>
                </c:pt>
                <c:pt idx="5">
                  <c:v>12</c:v>
                </c:pt>
                <c:pt idx="6">
                  <c:v>27</c:v>
                </c:pt>
                <c:pt idx="7">
                  <c:v>17</c:v>
                </c:pt>
                <c:pt idx="8">
                  <c:v>61</c:v>
                </c:pt>
                <c:pt idx="9">
                  <c:v>20</c:v>
                </c:pt>
                <c:pt idx="10">
                  <c:v>95</c:v>
                </c:pt>
                <c:pt idx="11">
                  <c:v>33</c:v>
                </c:pt>
                <c:pt idx="12">
                  <c:v>19</c:v>
                </c:pt>
                <c:pt idx="13">
                  <c:v>15</c:v>
                </c:pt>
                <c:pt idx="14">
                  <c:v>43</c:v>
                </c:pt>
                <c:pt idx="15">
                  <c:v>11</c:v>
                </c:pt>
                <c:pt idx="16">
                  <c:v>20</c:v>
                </c:pt>
                <c:pt idx="17">
                  <c:v>36</c:v>
                </c:pt>
                <c:pt idx="18">
                  <c:v>7</c:v>
                </c:pt>
                <c:pt idx="19">
                  <c:v>9</c:v>
                </c:pt>
                <c:pt idx="20">
                  <c:v>21</c:v>
                </c:pt>
                <c:pt idx="21">
                  <c:v>25</c:v>
                </c:pt>
                <c:pt idx="22">
                  <c:v>29</c:v>
                </c:pt>
                <c:pt idx="23">
                  <c:v>18</c:v>
                </c:pt>
                <c:pt idx="24">
                  <c:v>6</c:v>
                </c:pt>
                <c:pt idx="25">
                  <c:v>7</c:v>
                </c:pt>
                <c:pt idx="26">
                  <c:v>15</c:v>
                </c:pt>
                <c:pt idx="27">
                  <c:v>23</c:v>
                </c:pt>
                <c:pt idx="28">
                  <c:v>51</c:v>
                </c:pt>
                <c:pt idx="29">
                  <c:v>93</c:v>
                </c:pt>
                <c:pt idx="30">
                  <c:v>51</c:v>
                </c:pt>
                <c:pt idx="31">
                  <c:v>14</c:v>
                </c:pt>
                <c:pt idx="32">
                  <c:v>41</c:v>
                </c:pt>
                <c:pt idx="33">
                  <c:v>8</c:v>
                </c:pt>
                <c:pt idx="34">
                  <c:v>114</c:v>
                </c:pt>
                <c:pt idx="35">
                  <c:v>35</c:v>
                </c:pt>
                <c:pt idx="36">
                  <c:v>18</c:v>
                </c:pt>
                <c:pt idx="37">
                  <c:v>9</c:v>
                </c:pt>
                <c:pt idx="38">
                  <c:v>46</c:v>
                </c:pt>
                <c:pt idx="39">
                  <c:v>17</c:v>
                </c:pt>
                <c:pt idx="40">
                  <c:v>43</c:v>
                </c:pt>
                <c:pt idx="41">
                  <c:v>63</c:v>
                </c:pt>
                <c:pt idx="42">
                  <c:v>8</c:v>
                </c:pt>
                <c:pt idx="43">
                  <c:v>34</c:v>
                </c:pt>
                <c:pt idx="44">
                  <c:v>145</c:v>
                </c:pt>
                <c:pt idx="45">
                  <c:v>18</c:v>
                </c:pt>
                <c:pt idx="46">
                  <c:v>40</c:v>
                </c:pt>
                <c:pt idx="47">
                  <c:v>17</c:v>
                </c:pt>
                <c:pt idx="48">
                  <c:v>17</c:v>
                </c:pt>
                <c:pt idx="49">
                  <c:v>12</c:v>
                </c:pt>
              </c:numCache>
            </c:numRef>
          </c:yVal>
          <c:smooth val="0"/>
        </c:ser>
        <c:dLbls>
          <c:showLegendKey val="0"/>
          <c:showVal val="0"/>
          <c:showCatName val="0"/>
          <c:showSerName val="0"/>
          <c:showPercent val="0"/>
          <c:showBubbleSize val="0"/>
        </c:dLbls>
        <c:axId val="1781651088"/>
        <c:axId val="1781618048"/>
      </c:scatterChart>
      <c:valAx>
        <c:axId val="17816510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PRICE of 1/2 Gallon of Orange Juice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18048"/>
        <c:crosses val="autoZero"/>
        <c:crossBetween val="midCat"/>
      </c:valAx>
      <c:valAx>
        <c:axId val="178161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Volume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510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'Juice Sales'!$D$1</c:f>
              <c:strCache>
                <c:ptCount val="1"/>
                <c:pt idx="0">
                  <c:v>Natural Log Sales</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7402958175971411E-2"/>
                  <c:y val="-0.43233923884514436"/>
                </c:manualLayout>
              </c:layout>
              <c:numFmt formatCode="General" sourceLinked="0"/>
              <c:spPr>
                <a:solidFill>
                  <a:sysClr val="window" lastClr="FFFFFF"/>
                </a:solid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rendlineLbl>
          </c:trendline>
          <c:xVal>
            <c:numRef>
              <c:f>'Juice Sales'!$C$2:$C$51</c:f>
              <c:numCache>
                <c:formatCode>General</c:formatCode>
                <c:ptCount val="50"/>
                <c:pt idx="0">
                  <c:v>0.40546510810816438</c:v>
                </c:pt>
                <c:pt idx="1">
                  <c:v>1.3609765531356006</c:v>
                </c:pt>
                <c:pt idx="2">
                  <c:v>1.33500106673234</c:v>
                </c:pt>
                <c:pt idx="3">
                  <c:v>0.64185388617239469</c:v>
                </c:pt>
                <c:pt idx="4">
                  <c:v>1.4350845252893227</c:v>
                </c:pt>
                <c:pt idx="5">
                  <c:v>1.410986973710262</c:v>
                </c:pt>
                <c:pt idx="6">
                  <c:v>0.99325177301028345</c:v>
                </c:pt>
                <c:pt idx="7">
                  <c:v>0.78845736036427028</c:v>
                </c:pt>
                <c:pt idx="8">
                  <c:v>0.64185388617239469</c:v>
                </c:pt>
                <c:pt idx="9">
                  <c:v>1.3083328196501789</c:v>
                </c:pt>
                <c:pt idx="10">
                  <c:v>0.26236426446749106</c:v>
                </c:pt>
                <c:pt idx="11">
                  <c:v>0.47000362924573563</c:v>
                </c:pt>
                <c:pt idx="12">
                  <c:v>1.0986122886681098</c:v>
                </c:pt>
                <c:pt idx="13">
                  <c:v>1.33500106673234</c:v>
                </c:pt>
                <c:pt idx="14">
                  <c:v>0.40546510810816438</c:v>
                </c:pt>
                <c:pt idx="15">
                  <c:v>1.1314021114911006</c:v>
                </c:pt>
                <c:pt idx="16">
                  <c:v>1.2527629684953681</c:v>
                </c:pt>
                <c:pt idx="17">
                  <c:v>1.0647107369924282</c:v>
                </c:pt>
                <c:pt idx="18">
                  <c:v>1.410986973710262</c:v>
                </c:pt>
                <c:pt idx="19">
                  <c:v>1.1939224684724346</c:v>
                </c:pt>
                <c:pt idx="20">
                  <c:v>1.0647107369924282</c:v>
                </c:pt>
                <c:pt idx="21">
                  <c:v>1.0296194171811581</c:v>
                </c:pt>
                <c:pt idx="22">
                  <c:v>0.95551144502743635</c:v>
                </c:pt>
                <c:pt idx="23">
                  <c:v>0.83290912293510388</c:v>
                </c:pt>
                <c:pt idx="24">
                  <c:v>1.410986973710262</c:v>
                </c:pt>
                <c:pt idx="25">
                  <c:v>1.4350845252893227</c:v>
                </c:pt>
                <c:pt idx="26">
                  <c:v>1.2237754316221157</c:v>
                </c:pt>
                <c:pt idx="27">
                  <c:v>0.53062825106217038</c:v>
                </c:pt>
                <c:pt idx="28">
                  <c:v>0.47000362924573563</c:v>
                </c:pt>
                <c:pt idx="29">
                  <c:v>0.53062825106217038</c:v>
                </c:pt>
                <c:pt idx="30">
                  <c:v>0.40546510810816438</c:v>
                </c:pt>
                <c:pt idx="31">
                  <c:v>1.4350845252893227</c:v>
                </c:pt>
                <c:pt idx="32">
                  <c:v>0.53062825106217038</c:v>
                </c:pt>
                <c:pt idx="33">
                  <c:v>1.3609765531356006</c:v>
                </c:pt>
                <c:pt idx="34">
                  <c:v>0.40546510810816438</c:v>
                </c:pt>
                <c:pt idx="35">
                  <c:v>1.0986122886681098</c:v>
                </c:pt>
                <c:pt idx="36">
                  <c:v>0.91629073187415511</c:v>
                </c:pt>
                <c:pt idx="37">
                  <c:v>1.33500106673234</c:v>
                </c:pt>
                <c:pt idx="38">
                  <c:v>0.83290912293510388</c:v>
                </c:pt>
                <c:pt idx="39">
                  <c:v>0.91629073187415511</c:v>
                </c:pt>
                <c:pt idx="40">
                  <c:v>0.58778666490211906</c:v>
                </c:pt>
                <c:pt idx="41">
                  <c:v>0.26236426446749106</c:v>
                </c:pt>
                <c:pt idx="42">
                  <c:v>1.410986973710262</c:v>
                </c:pt>
                <c:pt idx="43">
                  <c:v>0.74193734472937733</c:v>
                </c:pt>
                <c:pt idx="44">
                  <c:v>0.33647223662121289</c:v>
                </c:pt>
                <c:pt idx="45">
                  <c:v>1.0647107369924282</c:v>
                </c:pt>
                <c:pt idx="46">
                  <c:v>0.78845736036427028</c:v>
                </c:pt>
                <c:pt idx="47">
                  <c:v>1.1939224684724346</c:v>
                </c:pt>
                <c:pt idx="48">
                  <c:v>1.3083328196501789</c:v>
                </c:pt>
                <c:pt idx="49">
                  <c:v>1.4350845252893227</c:v>
                </c:pt>
              </c:numCache>
            </c:numRef>
          </c:xVal>
          <c:yVal>
            <c:numRef>
              <c:f>'Juice Sales'!$D$2:$D$51</c:f>
              <c:numCache>
                <c:formatCode>General</c:formatCode>
                <c:ptCount val="50"/>
                <c:pt idx="0">
                  <c:v>3.7612001156935624</c:v>
                </c:pt>
                <c:pt idx="1">
                  <c:v>2.4849066497880004</c:v>
                </c:pt>
                <c:pt idx="2">
                  <c:v>2.7080502011022101</c:v>
                </c:pt>
                <c:pt idx="3">
                  <c:v>3.2958368660043291</c:v>
                </c:pt>
                <c:pt idx="4">
                  <c:v>2.0794415416798357</c:v>
                </c:pt>
                <c:pt idx="5">
                  <c:v>2.4849066497880004</c:v>
                </c:pt>
                <c:pt idx="6">
                  <c:v>3.2958368660043291</c:v>
                </c:pt>
                <c:pt idx="7">
                  <c:v>2.8332133440562162</c:v>
                </c:pt>
                <c:pt idx="8">
                  <c:v>4.1108738641733114</c:v>
                </c:pt>
                <c:pt idx="9">
                  <c:v>2.9957322735539909</c:v>
                </c:pt>
                <c:pt idx="10">
                  <c:v>4.5538768916005408</c:v>
                </c:pt>
                <c:pt idx="11">
                  <c:v>3.4965075614664802</c:v>
                </c:pt>
                <c:pt idx="12">
                  <c:v>2.9444389791664403</c:v>
                </c:pt>
                <c:pt idx="13">
                  <c:v>2.7080502011022101</c:v>
                </c:pt>
                <c:pt idx="14">
                  <c:v>3.7612001156935624</c:v>
                </c:pt>
                <c:pt idx="15">
                  <c:v>2.3978952727983707</c:v>
                </c:pt>
                <c:pt idx="16">
                  <c:v>2.9957322735539909</c:v>
                </c:pt>
                <c:pt idx="17">
                  <c:v>3.5835189384561099</c:v>
                </c:pt>
                <c:pt idx="18">
                  <c:v>1.9459101490553132</c:v>
                </c:pt>
                <c:pt idx="19">
                  <c:v>2.1972245773362196</c:v>
                </c:pt>
                <c:pt idx="20">
                  <c:v>3.044522437723423</c:v>
                </c:pt>
                <c:pt idx="21">
                  <c:v>3.2188758248682006</c:v>
                </c:pt>
                <c:pt idx="22">
                  <c:v>3.3672958299864741</c:v>
                </c:pt>
                <c:pt idx="23">
                  <c:v>2.8903717578961645</c:v>
                </c:pt>
                <c:pt idx="24">
                  <c:v>1.791759469228055</c:v>
                </c:pt>
                <c:pt idx="25">
                  <c:v>1.9459101490553132</c:v>
                </c:pt>
                <c:pt idx="26">
                  <c:v>2.7080502011022101</c:v>
                </c:pt>
                <c:pt idx="27">
                  <c:v>3.1354942159291497</c:v>
                </c:pt>
                <c:pt idx="28">
                  <c:v>3.9318256327243257</c:v>
                </c:pt>
                <c:pt idx="29">
                  <c:v>4.5325994931532563</c:v>
                </c:pt>
                <c:pt idx="30">
                  <c:v>3.9318256327243257</c:v>
                </c:pt>
                <c:pt idx="31">
                  <c:v>2.6390573296152584</c:v>
                </c:pt>
                <c:pt idx="32">
                  <c:v>3.713572066704308</c:v>
                </c:pt>
                <c:pt idx="33">
                  <c:v>2.0794415416798357</c:v>
                </c:pt>
                <c:pt idx="34">
                  <c:v>4.7361984483944957</c:v>
                </c:pt>
                <c:pt idx="35">
                  <c:v>3.5553480614894135</c:v>
                </c:pt>
                <c:pt idx="36">
                  <c:v>2.8903717578961645</c:v>
                </c:pt>
                <c:pt idx="37">
                  <c:v>2.1972245773362196</c:v>
                </c:pt>
                <c:pt idx="38">
                  <c:v>3.8286413964890951</c:v>
                </c:pt>
                <c:pt idx="39">
                  <c:v>2.8332133440562162</c:v>
                </c:pt>
                <c:pt idx="40">
                  <c:v>3.7612001156935624</c:v>
                </c:pt>
                <c:pt idx="41">
                  <c:v>4.1431347263915326</c:v>
                </c:pt>
                <c:pt idx="42">
                  <c:v>2.0794415416798357</c:v>
                </c:pt>
                <c:pt idx="43">
                  <c:v>3.5263605246161616</c:v>
                </c:pt>
                <c:pt idx="44">
                  <c:v>4.9767337424205742</c:v>
                </c:pt>
                <c:pt idx="45">
                  <c:v>2.8903717578961645</c:v>
                </c:pt>
                <c:pt idx="46">
                  <c:v>3.6888794541139363</c:v>
                </c:pt>
                <c:pt idx="47">
                  <c:v>2.8332133440562162</c:v>
                </c:pt>
                <c:pt idx="48">
                  <c:v>2.8332133440562162</c:v>
                </c:pt>
                <c:pt idx="49">
                  <c:v>2.4849066497880004</c:v>
                </c:pt>
              </c:numCache>
            </c:numRef>
          </c:yVal>
          <c:smooth val="0"/>
        </c:ser>
        <c:dLbls>
          <c:showLegendKey val="0"/>
          <c:showVal val="0"/>
          <c:showCatName val="0"/>
          <c:showSerName val="0"/>
          <c:showPercent val="0"/>
          <c:showBubbleSize val="0"/>
        </c:dLbls>
        <c:axId val="1781638768"/>
        <c:axId val="1781639328"/>
      </c:scatterChart>
      <c:valAx>
        <c:axId val="1781638768"/>
        <c:scaling>
          <c:orientation val="minMax"/>
          <c:max val="1.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LN(Price)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39328"/>
        <c:crosses val="autoZero"/>
        <c:crossBetween val="midCat"/>
      </c:valAx>
      <c:valAx>
        <c:axId val="1781639328"/>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LN(Sales)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387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'Juice Sales'!$F$1</c:f>
              <c:strCache>
                <c:ptCount val="1"/>
                <c:pt idx="0">
                  <c:v>Base 10 Log Sales</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7052063946552135"/>
                  <c:y val="7.7650186430558835E-2"/>
                </c:manualLayout>
              </c:layout>
              <c:numFmt formatCode="General" sourceLinked="0"/>
              <c:spPr>
                <a:solidFill>
                  <a:sysClr val="window" lastClr="FFFFFF"/>
                </a:solid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rendlineLbl>
          </c:trendline>
          <c:xVal>
            <c:numRef>
              <c:f>'Juice Sales'!$E$2:$E$51</c:f>
              <c:numCache>
                <c:formatCode>General</c:formatCode>
                <c:ptCount val="50"/>
                <c:pt idx="0">
                  <c:v>0.17609125905568124</c:v>
                </c:pt>
                <c:pt idx="1">
                  <c:v>0.59106460702649921</c:v>
                </c:pt>
                <c:pt idx="2">
                  <c:v>0.57978359661681012</c:v>
                </c:pt>
                <c:pt idx="3">
                  <c:v>0.27875360095282892</c:v>
                </c:pt>
                <c:pt idx="4">
                  <c:v>0.62324929039790045</c:v>
                </c:pt>
                <c:pt idx="5">
                  <c:v>0.61278385671973545</c:v>
                </c:pt>
                <c:pt idx="6">
                  <c:v>0.43136376415898736</c:v>
                </c:pt>
                <c:pt idx="7">
                  <c:v>0.34242268082220628</c:v>
                </c:pt>
                <c:pt idx="8">
                  <c:v>0.27875360095282892</c:v>
                </c:pt>
                <c:pt idx="9">
                  <c:v>0.56820172406699498</c:v>
                </c:pt>
                <c:pt idx="10">
                  <c:v>0.11394335230683679</c:v>
                </c:pt>
                <c:pt idx="11">
                  <c:v>0.20411998265592479</c:v>
                </c:pt>
                <c:pt idx="12">
                  <c:v>0.47712125471966244</c:v>
                </c:pt>
                <c:pt idx="13">
                  <c:v>0.57978359661681012</c:v>
                </c:pt>
                <c:pt idx="14">
                  <c:v>0.17609125905568124</c:v>
                </c:pt>
                <c:pt idx="15">
                  <c:v>0.49136169383427269</c:v>
                </c:pt>
                <c:pt idx="16">
                  <c:v>0.54406804435027567</c:v>
                </c:pt>
                <c:pt idx="17">
                  <c:v>0.46239799789895608</c:v>
                </c:pt>
                <c:pt idx="18">
                  <c:v>0.61278385671973545</c:v>
                </c:pt>
                <c:pt idx="19">
                  <c:v>0.51851393987788741</c:v>
                </c:pt>
                <c:pt idx="20">
                  <c:v>0.46239799789895608</c:v>
                </c:pt>
                <c:pt idx="21">
                  <c:v>0.44715803134221921</c:v>
                </c:pt>
                <c:pt idx="22">
                  <c:v>0.41497334797081797</c:v>
                </c:pt>
                <c:pt idx="23">
                  <c:v>0.36172783601759284</c:v>
                </c:pt>
                <c:pt idx="24">
                  <c:v>0.61278385671973545</c:v>
                </c:pt>
                <c:pt idx="25">
                  <c:v>0.62324929039790045</c:v>
                </c:pt>
                <c:pt idx="26">
                  <c:v>0.53147891704225514</c:v>
                </c:pt>
                <c:pt idx="27">
                  <c:v>0.23044892137827391</c:v>
                </c:pt>
                <c:pt idx="28">
                  <c:v>0.20411998265592479</c:v>
                </c:pt>
                <c:pt idx="29">
                  <c:v>0.23044892137827391</c:v>
                </c:pt>
                <c:pt idx="30">
                  <c:v>0.17609125905568124</c:v>
                </c:pt>
                <c:pt idx="31">
                  <c:v>0.62324929039790045</c:v>
                </c:pt>
                <c:pt idx="32">
                  <c:v>0.23044892137827391</c:v>
                </c:pt>
                <c:pt idx="33">
                  <c:v>0.59106460702649921</c:v>
                </c:pt>
                <c:pt idx="34">
                  <c:v>0.17609125905568124</c:v>
                </c:pt>
                <c:pt idx="35">
                  <c:v>0.47712125471966244</c:v>
                </c:pt>
                <c:pt idx="36">
                  <c:v>0.3979400086720376</c:v>
                </c:pt>
                <c:pt idx="37">
                  <c:v>0.57978359661681012</c:v>
                </c:pt>
                <c:pt idx="38">
                  <c:v>0.36172783601759284</c:v>
                </c:pt>
                <c:pt idx="39">
                  <c:v>0.3979400086720376</c:v>
                </c:pt>
                <c:pt idx="40">
                  <c:v>0.25527250510330607</c:v>
                </c:pt>
                <c:pt idx="41">
                  <c:v>0.11394335230683679</c:v>
                </c:pt>
                <c:pt idx="42">
                  <c:v>0.61278385671973545</c:v>
                </c:pt>
                <c:pt idx="43">
                  <c:v>0.3222192947339193</c:v>
                </c:pt>
                <c:pt idx="44">
                  <c:v>0.14612803567823801</c:v>
                </c:pt>
                <c:pt idx="45">
                  <c:v>0.46239799789895608</c:v>
                </c:pt>
                <c:pt idx="46">
                  <c:v>0.34242268082220628</c:v>
                </c:pt>
                <c:pt idx="47">
                  <c:v>0.51851393987788741</c:v>
                </c:pt>
                <c:pt idx="48">
                  <c:v>0.56820172406699498</c:v>
                </c:pt>
                <c:pt idx="49">
                  <c:v>0.62324929039790045</c:v>
                </c:pt>
              </c:numCache>
            </c:numRef>
          </c:xVal>
          <c:yVal>
            <c:numRef>
              <c:f>'Juice Sales'!$F$2:$F$51</c:f>
              <c:numCache>
                <c:formatCode>General</c:formatCode>
                <c:ptCount val="50"/>
                <c:pt idx="0">
                  <c:v>1.6334684555795864</c:v>
                </c:pt>
                <c:pt idx="1">
                  <c:v>1.0791812460476249</c:v>
                </c:pt>
                <c:pt idx="2">
                  <c:v>1.1760912590556813</c:v>
                </c:pt>
                <c:pt idx="3">
                  <c:v>1.4313637641589874</c:v>
                </c:pt>
                <c:pt idx="4">
                  <c:v>0.90308998699194354</c:v>
                </c:pt>
                <c:pt idx="5">
                  <c:v>1.0791812460476249</c:v>
                </c:pt>
                <c:pt idx="6">
                  <c:v>1.4313637641589874</c:v>
                </c:pt>
                <c:pt idx="7">
                  <c:v>1.2304489213782739</c:v>
                </c:pt>
                <c:pt idx="8">
                  <c:v>1.7853298350107671</c:v>
                </c:pt>
                <c:pt idx="9">
                  <c:v>1.3010299956639813</c:v>
                </c:pt>
                <c:pt idx="10">
                  <c:v>1.9777236052888478</c:v>
                </c:pt>
                <c:pt idx="11">
                  <c:v>1.5185139398778875</c:v>
                </c:pt>
                <c:pt idx="12">
                  <c:v>1.2787536009528289</c:v>
                </c:pt>
                <c:pt idx="13">
                  <c:v>1.1760912590556813</c:v>
                </c:pt>
                <c:pt idx="14">
                  <c:v>1.6334684555795864</c:v>
                </c:pt>
                <c:pt idx="15">
                  <c:v>1.0413926851582251</c:v>
                </c:pt>
                <c:pt idx="16">
                  <c:v>1.3010299956639813</c:v>
                </c:pt>
                <c:pt idx="17">
                  <c:v>1.5563025007672873</c:v>
                </c:pt>
                <c:pt idx="18">
                  <c:v>0.84509804001425681</c:v>
                </c:pt>
                <c:pt idx="19">
                  <c:v>0.95424250943932487</c:v>
                </c:pt>
                <c:pt idx="20">
                  <c:v>1.3222192947339193</c:v>
                </c:pt>
                <c:pt idx="21">
                  <c:v>1.3979400086720377</c:v>
                </c:pt>
                <c:pt idx="22">
                  <c:v>1.4623979978989561</c:v>
                </c:pt>
                <c:pt idx="23">
                  <c:v>1.255272505103306</c:v>
                </c:pt>
                <c:pt idx="24">
                  <c:v>0.77815125038364363</c:v>
                </c:pt>
                <c:pt idx="25">
                  <c:v>0.84509804001425681</c:v>
                </c:pt>
                <c:pt idx="26">
                  <c:v>1.1760912590556813</c:v>
                </c:pt>
                <c:pt idx="27">
                  <c:v>1.3617278360175928</c:v>
                </c:pt>
                <c:pt idx="28">
                  <c:v>1.7075701760979363</c:v>
                </c:pt>
                <c:pt idx="29">
                  <c:v>1.968482948553935</c:v>
                </c:pt>
                <c:pt idx="30">
                  <c:v>1.7075701760979363</c:v>
                </c:pt>
                <c:pt idx="31">
                  <c:v>1.146128035678238</c:v>
                </c:pt>
                <c:pt idx="32">
                  <c:v>1.6127838567197355</c:v>
                </c:pt>
                <c:pt idx="33">
                  <c:v>0.90308998699194354</c:v>
                </c:pt>
                <c:pt idx="34">
                  <c:v>2.0569048513364727</c:v>
                </c:pt>
                <c:pt idx="35">
                  <c:v>1.5440680443502757</c:v>
                </c:pt>
                <c:pt idx="36">
                  <c:v>1.255272505103306</c:v>
                </c:pt>
                <c:pt idx="37">
                  <c:v>0.95424250943932487</c:v>
                </c:pt>
                <c:pt idx="38">
                  <c:v>1.6627578316815741</c:v>
                </c:pt>
                <c:pt idx="39">
                  <c:v>1.2304489213782739</c:v>
                </c:pt>
                <c:pt idx="40">
                  <c:v>1.6334684555795864</c:v>
                </c:pt>
                <c:pt idx="41">
                  <c:v>1.7993405494535817</c:v>
                </c:pt>
                <c:pt idx="42">
                  <c:v>0.90308998699194354</c:v>
                </c:pt>
                <c:pt idx="43">
                  <c:v>1.5314789170422551</c:v>
                </c:pt>
                <c:pt idx="44">
                  <c:v>2.1613680022349748</c:v>
                </c:pt>
                <c:pt idx="45">
                  <c:v>1.255272505103306</c:v>
                </c:pt>
                <c:pt idx="46">
                  <c:v>1.6020599913279623</c:v>
                </c:pt>
                <c:pt idx="47">
                  <c:v>1.2304489213782739</c:v>
                </c:pt>
                <c:pt idx="48">
                  <c:v>1.2304489213782739</c:v>
                </c:pt>
                <c:pt idx="49">
                  <c:v>1.0791812460476249</c:v>
                </c:pt>
              </c:numCache>
            </c:numRef>
          </c:yVal>
          <c:smooth val="0"/>
        </c:ser>
        <c:dLbls>
          <c:showLegendKey val="0"/>
          <c:showVal val="0"/>
          <c:showCatName val="0"/>
          <c:showSerName val="0"/>
          <c:showPercent val="0"/>
          <c:showBubbleSize val="0"/>
        </c:dLbls>
        <c:axId val="1781629248"/>
        <c:axId val="1781641008"/>
      </c:scatterChart>
      <c:valAx>
        <c:axId val="17816292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Log10(Price)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41008"/>
        <c:crosses val="autoZero"/>
        <c:crossBetween val="midCat"/>
      </c:valAx>
      <c:valAx>
        <c:axId val="1781641008"/>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Log10(Sales)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1629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1/2 Gallon Juice Price  Residual Plot</a:t>
            </a:r>
          </a:p>
        </c:rich>
      </c:tx>
      <c:overlay val="0"/>
    </c:title>
    <c:autoTitleDeleted val="0"/>
    <c:plotArea>
      <c:layout>
        <c:manualLayout>
          <c:layoutTarget val="inner"/>
          <c:xMode val="edge"/>
          <c:yMode val="edge"/>
          <c:x val="0.18458308096103371"/>
          <c:y val="0.12172426722521754"/>
          <c:w val="0.7675479159269547"/>
          <c:h val="0.77183869257722093"/>
        </c:manualLayout>
      </c:layout>
      <c:scatterChart>
        <c:scatterStyle val="lineMarker"/>
        <c:varyColors val="0"/>
        <c:ser>
          <c:idx val="0"/>
          <c:order val="0"/>
          <c:spPr>
            <a:ln w="19050">
              <a:noFill/>
            </a:ln>
          </c:spPr>
          <c:xVal>
            <c:numRef>
              <c:f>'Juice Sales'!$A$2:$A$51</c:f>
              <c:numCache>
                <c:formatCode>General</c:formatCode>
                <c:ptCount val="50"/>
                <c:pt idx="0">
                  <c:v>1.5</c:v>
                </c:pt>
                <c:pt idx="1">
                  <c:v>3.9</c:v>
                </c:pt>
                <c:pt idx="2">
                  <c:v>3.8</c:v>
                </c:pt>
                <c:pt idx="3">
                  <c:v>1.9</c:v>
                </c:pt>
                <c:pt idx="4">
                  <c:v>4.2</c:v>
                </c:pt>
                <c:pt idx="5">
                  <c:v>4.0999999999999996</c:v>
                </c:pt>
                <c:pt idx="6">
                  <c:v>2.7</c:v>
                </c:pt>
                <c:pt idx="7">
                  <c:v>2.2000000000000002</c:v>
                </c:pt>
                <c:pt idx="8">
                  <c:v>1.9</c:v>
                </c:pt>
                <c:pt idx="9">
                  <c:v>3.7</c:v>
                </c:pt>
                <c:pt idx="10">
                  <c:v>1.3</c:v>
                </c:pt>
                <c:pt idx="11">
                  <c:v>1.6</c:v>
                </c:pt>
                <c:pt idx="12">
                  <c:v>3</c:v>
                </c:pt>
                <c:pt idx="13">
                  <c:v>3.8</c:v>
                </c:pt>
                <c:pt idx="14">
                  <c:v>1.5</c:v>
                </c:pt>
                <c:pt idx="15">
                  <c:v>3.1</c:v>
                </c:pt>
                <c:pt idx="16">
                  <c:v>3.5</c:v>
                </c:pt>
                <c:pt idx="17">
                  <c:v>2.9</c:v>
                </c:pt>
                <c:pt idx="18">
                  <c:v>4.0999999999999996</c:v>
                </c:pt>
                <c:pt idx="19">
                  <c:v>3.3</c:v>
                </c:pt>
                <c:pt idx="20">
                  <c:v>2.9</c:v>
                </c:pt>
                <c:pt idx="21">
                  <c:v>2.8</c:v>
                </c:pt>
                <c:pt idx="22">
                  <c:v>2.6</c:v>
                </c:pt>
                <c:pt idx="23">
                  <c:v>2.2999999999999998</c:v>
                </c:pt>
                <c:pt idx="24">
                  <c:v>4.0999999999999996</c:v>
                </c:pt>
                <c:pt idx="25">
                  <c:v>4.2</c:v>
                </c:pt>
                <c:pt idx="26">
                  <c:v>3.4</c:v>
                </c:pt>
                <c:pt idx="27">
                  <c:v>1.7</c:v>
                </c:pt>
                <c:pt idx="28">
                  <c:v>1.6</c:v>
                </c:pt>
                <c:pt idx="29">
                  <c:v>1.7</c:v>
                </c:pt>
                <c:pt idx="30">
                  <c:v>1.5</c:v>
                </c:pt>
                <c:pt idx="31">
                  <c:v>4.2</c:v>
                </c:pt>
                <c:pt idx="32">
                  <c:v>1.7</c:v>
                </c:pt>
                <c:pt idx="33">
                  <c:v>3.9</c:v>
                </c:pt>
                <c:pt idx="34">
                  <c:v>1.5</c:v>
                </c:pt>
                <c:pt idx="35">
                  <c:v>3</c:v>
                </c:pt>
                <c:pt idx="36">
                  <c:v>2.5</c:v>
                </c:pt>
                <c:pt idx="37">
                  <c:v>3.8</c:v>
                </c:pt>
                <c:pt idx="38">
                  <c:v>2.2999999999999998</c:v>
                </c:pt>
                <c:pt idx="39">
                  <c:v>2.5</c:v>
                </c:pt>
                <c:pt idx="40">
                  <c:v>1.8</c:v>
                </c:pt>
                <c:pt idx="41">
                  <c:v>1.3</c:v>
                </c:pt>
                <c:pt idx="42">
                  <c:v>4.0999999999999996</c:v>
                </c:pt>
                <c:pt idx="43">
                  <c:v>2.1</c:v>
                </c:pt>
                <c:pt idx="44">
                  <c:v>1.4</c:v>
                </c:pt>
                <c:pt idx="45">
                  <c:v>2.9</c:v>
                </c:pt>
                <c:pt idx="46">
                  <c:v>2.2000000000000002</c:v>
                </c:pt>
                <c:pt idx="47">
                  <c:v>3.3</c:v>
                </c:pt>
                <c:pt idx="48">
                  <c:v>3.7</c:v>
                </c:pt>
                <c:pt idx="49">
                  <c:v>4.2</c:v>
                </c:pt>
              </c:numCache>
            </c:numRef>
          </c:xVal>
          <c:yVal>
            <c:numRef>
              <c:f>'Juice Reg.'!$C$26:$C$75</c:f>
              <c:numCache>
                <c:formatCode>General</c:formatCode>
                <c:ptCount val="50"/>
                <c:pt idx="0">
                  <c:v>-15.240165840833235</c:v>
                </c:pt>
                <c:pt idx="1">
                  <c:v>4.0031347962382569</c:v>
                </c:pt>
                <c:pt idx="2">
                  <c:v>4.9096639363602748</c:v>
                </c:pt>
                <c:pt idx="3">
                  <c:v>-22.866282401321321</c:v>
                </c:pt>
                <c:pt idx="4">
                  <c:v>6.2835473758722031</c:v>
                </c:pt>
                <c:pt idx="5">
                  <c:v>8.1900765159942068</c:v>
                </c:pt>
                <c:pt idx="6">
                  <c:v>-6.1185155222974856</c:v>
                </c:pt>
                <c:pt idx="7">
                  <c:v>-26.585869821687375</c:v>
                </c:pt>
                <c:pt idx="8">
                  <c:v>11.133717598678679</c:v>
                </c:pt>
                <c:pt idx="9">
                  <c:v>7.8161930764823069</c:v>
                </c:pt>
                <c:pt idx="10">
                  <c:v>32.572892439410808</c:v>
                </c:pt>
                <c:pt idx="11">
                  <c:v>-23.146694980955253</c:v>
                </c:pt>
                <c:pt idx="12">
                  <c:v>-7.8381029426635536</c:v>
                </c:pt>
                <c:pt idx="13">
                  <c:v>4.9096639363602748</c:v>
                </c:pt>
                <c:pt idx="14">
                  <c:v>-15.240165840833235</c:v>
                </c:pt>
                <c:pt idx="15">
                  <c:v>-13.744632082785571</c:v>
                </c:pt>
                <c:pt idx="16">
                  <c:v>3.6292513567263427</c:v>
                </c:pt>
                <c:pt idx="17">
                  <c:v>7.0684261974584714</c:v>
                </c:pt>
                <c:pt idx="18">
                  <c:v>3.1900765159942068</c:v>
                </c:pt>
                <c:pt idx="19">
                  <c:v>-11.557690363029621</c:v>
                </c:pt>
                <c:pt idx="20">
                  <c:v>-7.9315738025415286</c:v>
                </c:pt>
                <c:pt idx="21">
                  <c:v>-6.0250446624195106</c:v>
                </c:pt>
                <c:pt idx="22">
                  <c:v>-6.2119863821754606</c:v>
                </c:pt>
                <c:pt idx="23">
                  <c:v>-23.492398961809407</c:v>
                </c:pt>
                <c:pt idx="24">
                  <c:v>2.1900765159942068</c:v>
                </c:pt>
                <c:pt idx="25">
                  <c:v>5.2835473758722031</c:v>
                </c:pt>
                <c:pt idx="26">
                  <c:v>-3.4642195031516394</c:v>
                </c:pt>
                <c:pt idx="27">
                  <c:v>-31.053224121077278</c:v>
                </c:pt>
                <c:pt idx="28">
                  <c:v>-5.1466949809552531</c:v>
                </c:pt>
                <c:pt idx="29">
                  <c:v>38.946775878922722</c:v>
                </c:pt>
                <c:pt idx="30">
                  <c:v>-7.2401658408332352</c:v>
                </c:pt>
                <c:pt idx="31">
                  <c:v>12.283547375872203</c:v>
                </c:pt>
                <c:pt idx="32">
                  <c:v>-13.053224121077278</c:v>
                </c:pt>
                <c:pt idx="33">
                  <c:v>3.1347962382568539E-3</c:v>
                </c:pt>
                <c:pt idx="34">
                  <c:v>55.759834159166765</c:v>
                </c:pt>
                <c:pt idx="35">
                  <c:v>8.1618970573364464</c:v>
                </c:pt>
                <c:pt idx="36">
                  <c:v>-19.305457242053443</c:v>
                </c:pt>
                <c:pt idx="37">
                  <c:v>-1.0903360636397252</c:v>
                </c:pt>
                <c:pt idx="38">
                  <c:v>4.5076010381905931</c:v>
                </c:pt>
                <c:pt idx="39">
                  <c:v>-20.305457242053443</c:v>
                </c:pt>
                <c:pt idx="40">
                  <c:v>-8.959753261199296</c:v>
                </c:pt>
                <c:pt idx="41">
                  <c:v>0.5728924394108077</c:v>
                </c:pt>
                <c:pt idx="42">
                  <c:v>4.1900765159942068</c:v>
                </c:pt>
                <c:pt idx="43">
                  <c:v>-11.679340681565357</c:v>
                </c:pt>
                <c:pt idx="44">
                  <c:v>84.66636329928879</c:v>
                </c:pt>
                <c:pt idx="45">
                  <c:v>-10.931573802541529</c:v>
                </c:pt>
                <c:pt idx="46">
                  <c:v>-3.5858698216873748</c:v>
                </c:pt>
                <c:pt idx="47">
                  <c:v>-3.5576903630296215</c:v>
                </c:pt>
                <c:pt idx="48">
                  <c:v>4.8161930764823069</c:v>
                </c:pt>
                <c:pt idx="49">
                  <c:v>10.283547375872203</c:v>
                </c:pt>
              </c:numCache>
            </c:numRef>
          </c:yVal>
          <c:smooth val="0"/>
        </c:ser>
        <c:dLbls>
          <c:showLegendKey val="0"/>
          <c:showVal val="0"/>
          <c:showCatName val="0"/>
          <c:showSerName val="0"/>
          <c:showPercent val="0"/>
          <c:showBubbleSize val="0"/>
        </c:dLbls>
        <c:axId val="1781648848"/>
        <c:axId val="1781662288"/>
      </c:scatterChart>
      <c:valAx>
        <c:axId val="1781648848"/>
        <c:scaling>
          <c:orientation val="minMax"/>
        </c:scaling>
        <c:delete val="0"/>
        <c:axPos val="b"/>
        <c:title>
          <c:tx>
            <c:rich>
              <a:bodyPr/>
              <a:lstStyle/>
              <a:p>
                <a:pPr>
                  <a:defRPr/>
                </a:pPr>
                <a:r>
                  <a:rPr lang="en-US"/>
                  <a:t>1/2 Gallon Juice Price</a:t>
                </a:r>
              </a:p>
            </c:rich>
          </c:tx>
          <c:overlay val="0"/>
        </c:title>
        <c:numFmt formatCode="General" sourceLinked="1"/>
        <c:majorTickMark val="out"/>
        <c:minorTickMark val="none"/>
        <c:tickLblPos val="nextTo"/>
        <c:crossAx val="1781662288"/>
        <c:crosses val="autoZero"/>
        <c:crossBetween val="midCat"/>
      </c:valAx>
      <c:valAx>
        <c:axId val="1781662288"/>
        <c:scaling>
          <c:orientation val="minMax"/>
        </c:scaling>
        <c:delete val="0"/>
        <c:axPos val="l"/>
        <c:title>
          <c:tx>
            <c:rich>
              <a:bodyPr/>
              <a:lstStyle/>
              <a:p>
                <a:pPr>
                  <a:defRPr/>
                </a:pPr>
                <a:r>
                  <a:rPr lang="en-US"/>
                  <a:t>Residuals</a:t>
                </a:r>
              </a:p>
            </c:rich>
          </c:tx>
          <c:overlay val="0"/>
        </c:title>
        <c:numFmt formatCode="General" sourceLinked="1"/>
        <c:majorTickMark val="out"/>
        <c:minorTickMark val="none"/>
        <c:tickLblPos val="nextTo"/>
        <c:crossAx val="1781648848"/>
        <c:crosses val="autoZero"/>
        <c:crossBetween val="midCat"/>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9</xdr:col>
      <xdr:colOff>571500</xdr:colOff>
      <xdr:row>21</xdr:row>
      <xdr:rowOff>152400</xdr:rowOff>
    </xdr:to>
    <xdr:sp macro="" textlink="">
      <xdr:nvSpPr>
        <xdr:cNvPr id="2" name="TextBox 1"/>
        <xdr:cNvSpPr txBox="1"/>
      </xdr:nvSpPr>
      <xdr:spPr>
        <a:xfrm>
          <a:off x="123825" y="104775"/>
          <a:ext cx="5934075" cy="404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This file addresses ways to examine the correctness of a model and how to identify potential problems with a model and ways to improve the</a:t>
          </a:r>
          <a:r>
            <a:rPr lang="en-US" sz="1400" baseline="0"/>
            <a:t> model</a:t>
          </a:r>
          <a:r>
            <a:rPr lang="en-US" sz="1400"/>
            <a:t>.  </a:t>
          </a:r>
        </a:p>
        <a:p>
          <a:endParaRPr lang="en-US" sz="1400"/>
        </a:p>
        <a:p>
          <a:r>
            <a:rPr lang="en-US" sz="1400"/>
            <a:t>Chapter</a:t>
          </a:r>
          <a:r>
            <a:rPr lang="en-US" sz="1400" baseline="0"/>
            <a:t> 14 in the Kleinbaum text specifically addresses this problem for linear models.</a:t>
          </a:r>
        </a:p>
        <a:p>
          <a:endParaRPr lang="en-US" sz="1400" baseline="0"/>
        </a:p>
        <a:p>
          <a:r>
            <a:rPr lang="en-US" sz="1400" baseline="0"/>
            <a:t>Chapter 15 addresses adding curvature to a model by using a polynomial function.  </a:t>
          </a:r>
        </a:p>
        <a:p>
          <a:endParaRPr lang="en-US" sz="1400" baseline="0"/>
        </a:p>
        <a:p>
          <a:r>
            <a:rPr lang="en-US" sz="1400" baseline="0"/>
            <a:t>I insert some information about using nonlinear functions such as an exponential or logarithm transformation that would effectively produce data that better match the assumptions for statistical inference with linear regression results.  </a:t>
          </a:r>
        </a:p>
        <a:p>
          <a:endParaRPr lang="en-US" sz="1400" baseline="0"/>
        </a:p>
        <a:p>
          <a:r>
            <a:rPr lang="en-US" sz="1400" baseline="0"/>
            <a:t>Chapter 16  addresses selecting and evaluating a "best" model when building a model in multiple regression.   </a:t>
          </a:r>
          <a:endParaRPr 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xdr:row>
      <xdr:rowOff>209549</xdr:rowOff>
    </xdr:from>
    <xdr:to>
      <xdr:col>5</xdr:col>
      <xdr:colOff>57150</xdr:colOff>
      <xdr:row>23</xdr:row>
      <xdr:rowOff>19049</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19050</xdr:colOff>
          <xdr:row>1</xdr:row>
          <xdr:rowOff>19050</xdr:rowOff>
        </xdr:from>
        <xdr:to>
          <xdr:col>3</xdr:col>
          <xdr:colOff>457200</xdr:colOff>
          <xdr:row>2</xdr:row>
          <xdr:rowOff>57150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8</xdr:col>
      <xdr:colOff>47625</xdr:colOff>
      <xdr:row>4</xdr:row>
      <xdr:rowOff>223837</xdr:rowOff>
    </xdr:from>
    <xdr:to>
      <xdr:col>15</xdr:col>
      <xdr:colOff>352425</xdr:colOff>
      <xdr:row>19</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352425</xdr:colOff>
      <xdr:row>0</xdr:row>
      <xdr:rowOff>123825</xdr:rowOff>
    </xdr:from>
    <xdr:to>
      <xdr:col>15</xdr:col>
      <xdr:colOff>381001</xdr:colOff>
      <xdr:row>12</xdr:row>
      <xdr:rowOff>114300</xdr:rowOff>
    </xdr:to>
    <xdr:pic>
      <xdr:nvPicPr>
        <xdr:cNvPr id="3" name="Picture 2"/>
        <xdr:cNvPicPr>
          <a:picLocks noChangeAspect="1"/>
        </xdr:cNvPicPr>
      </xdr:nvPicPr>
      <xdr:blipFill rotWithShape="1">
        <a:blip xmlns:r="http://schemas.openxmlformats.org/officeDocument/2006/relationships" r:embed="rId1"/>
        <a:srcRect l="79000" t="27087" r="2038" b="41789"/>
        <a:stretch/>
      </xdr:blipFill>
      <xdr:spPr>
        <a:xfrm>
          <a:off x="7058025" y="123825"/>
          <a:ext cx="2466976" cy="2276475"/>
        </a:xfrm>
        <a:prstGeom prst="rect">
          <a:avLst/>
        </a:prstGeom>
      </xdr:spPr>
    </xdr:pic>
    <xdr:clientData/>
  </xdr:twoCellAnchor>
  <xdr:twoCellAnchor>
    <xdr:from>
      <xdr:col>0</xdr:col>
      <xdr:colOff>85725</xdr:colOff>
      <xdr:row>0</xdr:row>
      <xdr:rowOff>0</xdr:rowOff>
    </xdr:from>
    <xdr:to>
      <xdr:col>11</xdr:col>
      <xdr:colOff>295275</xdr:colOff>
      <xdr:row>19</xdr:row>
      <xdr:rowOff>133350</xdr:rowOff>
    </xdr:to>
    <xdr:sp macro="" textlink="">
      <xdr:nvSpPr>
        <xdr:cNvPr id="4" name="TextBox 3"/>
        <xdr:cNvSpPr txBox="1"/>
      </xdr:nvSpPr>
      <xdr:spPr>
        <a:xfrm>
          <a:off x="85725" y="0"/>
          <a:ext cx="6915150" cy="3752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The Logarithm is a</a:t>
          </a:r>
          <a:r>
            <a:rPr lang="en-US" sz="1400"/>
            <a:t>nother transformation that is often used is  fitting when the relationship is not a straight line.</a:t>
          </a:r>
        </a:p>
        <a:p>
          <a:r>
            <a:rPr lang="en-US" sz="1400"/>
            <a:t>In the Excel</a:t>
          </a:r>
          <a:r>
            <a:rPr lang="en-US" sz="1400" baseline="0"/>
            <a:t> </a:t>
          </a:r>
          <a:r>
            <a:rPr lang="en-US" sz="1400"/>
            <a:t>Trendline menu Logarithmic is an option as shown to the right.</a:t>
          </a:r>
        </a:p>
        <a:p>
          <a:endParaRPr lang="en-US" sz="1400"/>
        </a:p>
        <a:p>
          <a:r>
            <a:rPr lang="en-US" sz="1400"/>
            <a:t>The log tranformation may be applied to either or both the independent or dependent variable.</a:t>
          </a:r>
        </a:p>
        <a:p>
          <a:endParaRPr lang="en-US" sz="1400"/>
        </a:p>
        <a:p>
          <a:r>
            <a:rPr lang="en-US" sz="1400"/>
            <a:t>The next tab</a:t>
          </a:r>
          <a:r>
            <a:rPr lang="en-US" sz="1400" baseline="0"/>
            <a:t> shows how using the LOG(dependent) can allow OLS regression to provide estimates for the exponential function.</a:t>
          </a:r>
          <a:endParaRPr lang="en-US" sz="1400"/>
        </a:p>
        <a:p>
          <a:endParaRPr lang="en-US" sz="1400"/>
        </a:p>
        <a:p>
          <a:r>
            <a:rPr lang="en-US" sz="1400">
              <a:solidFill>
                <a:schemeClr val="accent2">
                  <a:lumMod val="50000"/>
                </a:schemeClr>
              </a:solidFill>
            </a:rPr>
            <a:t>Finding the logarithm of both the independent and the dependent is often referred to as a log-log model.</a:t>
          </a:r>
        </a:p>
        <a:p>
          <a:endParaRPr lang="en-US" sz="1400">
            <a:solidFill>
              <a:schemeClr val="accent2">
                <a:lumMod val="50000"/>
              </a:schemeClr>
            </a:solidFill>
          </a:endParaRPr>
        </a:p>
        <a:p>
          <a:r>
            <a:rPr lang="en-US" sz="1400">
              <a:solidFill>
                <a:schemeClr val="accent2">
                  <a:lumMod val="50000"/>
                </a:schemeClr>
              </a:solidFill>
            </a:rPr>
            <a:t>The log-log</a:t>
          </a:r>
          <a:r>
            <a:rPr lang="en-US" sz="1400" baseline="0">
              <a:solidFill>
                <a:schemeClr val="accent2">
                  <a:lumMod val="50000"/>
                </a:schemeClr>
              </a:solidFill>
            </a:rPr>
            <a:t> model effectively examines the percentage changes in the two variables.  </a:t>
          </a:r>
        </a:p>
        <a:p>
          <a:r>
            <a:rPr lang="en-US" sz="1400" baseline="0">
              <a:solidFill>
                <a:schemeClr val="accent2">
                  <a:lumMod val="50000"/>
                </a:schemeClr>
              </a:solidFill>
            </a:rPr>
            <a:t>The slope of the log-log model is known as the elasticity of Y with respect to X.  </a:t>
          </a:r>
        </a:p>
        <a:p>
          <a:r>
            <a:rPr lang="en-US" sz="1400" baseline="0">
              <a:solidFill>
                <a:schemeClr val="accent2">
                  <a:lumMod val="50000"/>
                </a:schemeClr>
              </a:solidFill>
            </a:rPr>
            <a:t>The intercept does not provide information that has an easy practical interpretation.  </a:t>
          </a:r>
          <a:endParaRPr lang="en-US" sz="1400">
            <a:solidFill>
              <a:schemeClr val="accent2">
                <a:lumMod val="50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295275</xdr:colOff>
      <xdr:row>2</xdr:row>
      <xdr:rowOff>0</xdr:rowOff>
    </xdr:from>
    <xdr:to>
      <xdr:col>9</xdr:col>
      <xdr:colOff>561975</xdr:colOff>
      <xdr:row>11</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247650</xdr:colOff>
      <xdr:row>12</xdr:row>
      <xdr:rowOff>47625</xdr:rowOff>
    </xdr:from>
    <xdr:to>
      <xdr:col>10</xdr:col>
      <xdr:colOff>19050</xdr:colOff>
      <xdr:row>20</xdr:row>
      <xdr:rowOff>0</xdr:rowOff>
    </xdr:to>
    <xdr:sp macro="" textlink="">
      <xdr:nvSpPr>
        <xdr:cNvPr id="4" name="TextBox 3"/>
        <xdr:cNvSpPr txBox="1"/>
      </xdr:nvSpPr>
      <xdr:spPr>
        <a:xfrm>
          <a:off x="2790825" y="2371725"/>
          <a:ext cx="4105275"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a:t>
          </a:r>
          <a:r>
            <a:rPr lang="en-US" sz="1100" baseline="30000"/>
            <a:t>2</a:t>
          </a:r>
          <a:r>
            <a:rPr lang="en-US" sz="1100"/>
            <a:t> value of .99719</a:t>
          </a:r>
          <a:r>
            <a:rPr lang="en-US" sz="1100" baseline="0"/>
            <a:t> is based on LN(Y) being the dependent variable.  </a:t>
          </a:r>
        </a:p>
        <a:p>
          <a:r>
            <a:rPr lang="en-US" sz="1100">
              <a:solidFill>
                <a:schemeClr val="dk1"/>
              </a:solidFill>
              <a:effectLst/>
              <a:latin typeface="+mn-lt"/>
              <a:ea typeface="+mn-ea"/>
              <a:cs typeface="+mn-cs"/>
            </a:rPr>
            <a:t>The R</a:t>
          </a:r>
          <a:r>
            <a:rPr lang="en-US" sz="1100" baseline="30000">
              <a:solidFill>
                <a:schemeClr val="dk1"/>
              </a:solidFill>
              <a:effectLst/>
              <a:latin typeface="+mn-lt"/>
              <a:ea typeface="+mn-ea"/>
              <a:cs typeface="+mn-cs"/>
            </a:rPr>
            <a:t>2</a:t>
          </a:r>
          <a:r>
            <a:rPr lang="en-US" sz="1100">
              <a:solidFill>
                <a:schemeClr val="dk1"/>
              </a:solidFill>
              <a:effectLst/>
              <a:latin typeface="+mn-lt"/>
              <a:ea typeface="+mn-ea"/>
              <a:cs typeface="+mn-cs"/>
            </a:rPr>
            <a:t> values on</a:t>
          </a:r>
          <a:r>
            <a:rPr lang="en-US" sz="1100" baseline="0">
              <a:solidFill>
                <a:schemeClr val="dk1"/>
              </a:solidFill>
              <a:effectLst/>
              <a:latin typeface="+mn-lt"/>
              <a:ea typeface="+mn-ea"/>
              <a:cs typeface="+mn-cs"/>
            </a:rPr>
            <a:t> the 15.2 Polynomials tab </a:t>
          </a:r>
          <a:r>
            <a:rPr lang="en-US" sz="1100">
              <a:solidFill>
                <a:schemeClr val="dk1"/>
              </a:solidFill>
              <a:effectLst/>
              <a:latin typeface="+mn-lt"/>
              <a:ea typeface="+mn-ea"/>
              <a:cs typeface="+mn-cs"/>
            </a:rPr>
            <a:t>are based on Y being the dependent variable.   Hence the two are not directly comparable.  </a:t>
          </a:r>
        </a:p>
        <a:p>
          <a:r>
            <a:rPr lang="en-US" sz="1100">
              <a:solidFill>
                <a:srgbClr val="0000FF"/>
              </a:solidFill>
              <a:effectLst/>
              <a:latin typeface="+mn-lt"/>
              <a:ea typeface="+mn-ea"/>
              <a:cs typeface="+mn-cs"/>
            </a:rPr>
            <a:t>Below the predicted values for LN(Y) are converted</a:t>
          </a:r>
          <a:r>
            <a:rPr lang="en-US" sz="1100" baseline="0">
              <a:solidFill>
                <a:srgbClr val="0000FF"/>
              </a:solidFill>
              <a:effectLst/>
              <a:latin typeface="+mn-lt"/>
              <a:ea typeface="+mn-ea"/>
              <a:cs typeface="+mn-cs"/>
            </a:rPr>
            <a:t> to predicted Y by taking EXP(LN(Y)).</a:t>
          </a:r>
        </a:p>
        <a:p>
          <a:r>
            <a:rPr lang="en-US" sz="1100" baseline="0">
              <a:solidFill>
                <a:srgbClr val="0000FF"/>
              </a:solidFill>
              <a:effectLst/>
              <a:latin typeface="+mn-lt"/>
              <a:ea typeface="+mn-ea"/>
              <a:cs typeface="+mn-cs"/>
            </a:rPr>
            <a:t>This yielded an </a:t>
          </a:r>
          <a:r>
            <a:rPr lang="en-US" sz="1100">
              <a:solidFill>
                <a:srgbClr val="0000FF"/>
              </a:solidFill>
              <a:effectLst/>
              <a:latin typeface="+mn-lt"/>
              <a:ea typeface="+mn-ea"/>
              <a:cs typeface="+mn-cs"/>
            </a:rPr>
            <a:t>R</a:t>
          </a:r>
          <a:r>
            <a:rPr lang="en-US" sz="1100" baseline="30000">
              <a:solidFill>
                <a:srgbClr val="0000FF"/>
              </a:solidFill>
              <a:effectLst/>
              <a:latin typeface="+mn-lt"/>
              <a:ea typeface="+mn-ea"/>
              <a:cs typeface="+mn-cs"/>
            </a:rPr>
            <a:t>2</a:t>
          </a:r>
          <a:r>
            <a:rPr lang="en-US" sz="1100">
              <a:solidFill>
                <a:srgbClr val="0000FF"/>
              </a:solidFill>
              <a:effectLst/>
              <a:latin typeface="+mn-lt"/>
              <a:ea typeface="+mn-ea"/>
              <a:cs typeface="+mn-cs"/>
            </a:rPr>
            <a:t> value of .9992 based on Y values.</a:t>
          </a:r>
          <a:endParaRPr lang="en-US" sz="1100" baseline="0">
            <a:solidFill>
              <a:srgbClr val="0000FF"/>
            </a:solidFill>
            <a:effectLst/>
            <a:latin typeface="+mn-lt"/>
            <a:ea typeface="+mn-ea"/>
            <a:cs typeface="+mn-cs"/>
          </a:endParaRPr>
        </a:p>
        <a:p>
          <a:endParaRPr lang="en-US" sz="1100">
            <a:solidFill>
              <a:schemeClr val="dk1"/>
            </a:solidFill>
            <a:effectLst/>
            <a:latin typeface="+mn-lt"/>
            <a:ea typeface="+mn-ea"/>
            <a:cs typeface="+mn-cs"/>
          </a:endParaRPr>
        </a:p>
        <a:p>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9525</xdr:colOff>
      <xdr:row>0</xdr:row>
      <xdr:rowOff>0</xdr:rowOff>
    </xdr:from>
    <xdr:to>
      <xdr:col>12</xdr:col>
      <xdr:colOff>238125</xdr:colOff>
      <xdr:row>10</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xdr:colOff>
      <xdr:row>10</xdr:row>
      <xdr:rowOff>138112</xdr:rowOff>
    </xdr:from>
    <xdr:to>
      <xdr:col>12</xdr:col>
      <xdr:colOff>238125</xdr:colOff>
      <xdr:row>25</xdr:row>
      <xdr:rowOff>23812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266700</xdr:colOff>
      <xdr:row>0</xdr:row>
      <xdr:rowOff>0</xdr:rowOff>
    </xdr:from>
    <xdr:to>
      <xdr:col>18</xdr:col>
      <xdr:colOff>276225</xdr:colOff>
      <xdr:row>10</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323850</xdr:colOff>
      <xdr:row>11</xdr:row>
      <xdr:rowOff>38100</xdr:rowOff>
    </xdr:from>
    <xdr:to>
      <xdr:col>17</xdr:col>
      <xdr:colOff>571500</xdr:colOff>
      <xdr:row>18</xdr:row>
      <xdr:rowOff>171450</xdr:rowOff>
    </xdr:to>
    <xdr:sp macro="" textlink="">
      <xdr:nvSpPr>
        <xdr:cNvPr id="5" name="TextBox 4"/>
        <xdr:cNvSpPr txBox="1"/>
      </xdr:nvSpPr>
      <xdr:spPr>
        <a:xfrm>
          <a:off x="8296275" y="2324100"/>
          <a:ext cx="3295650"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00FF"/>
              </a:solidFill>
            </a:rPr>
            <a:t>Note that using either the LN or LOG10 functions yield the same value for slope</a:t>
          </a:r>
          <a:r>
            <a:rPr lang="en-US" sz="1200" b="1" baseline="0">
              <a:solidFill>
                <a:srgbClr val="0000FF"/>
              </a:solidFill>
            </a:rPr>
            <a:t> = elasticity.</a:t>
          </a:r>
        </a:p>
        <a:p>
          <a:r>
            <a:rPr lang="en-US" sz="1200" b="1" baseline="0">
              <a:solidFill>
                <a:srgbClr val="0000FF"/>
              </a:solidFill>
            </a:rPr>
            <a:t>Hence using these data one would conclude that a 1% increase in price would result in a 1.75% decrease in sales.</a:t>
          </a:r>
          <a:endParaRPr lang="en-US" sz="1200" b="1">
            <a:solidFill>
              <a:srgbClr val="0000FF"/>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66675</xdr:colOff>
      <xdr:row>1</xdr:row>
      <xdr:rowOff>0</xdr:rowOff>
    </xdr:from>
    <xdr:to>
      <xdr:col>7</xdr:col>
      <xdr:colOff>0</xdr:colOff>
      <xdr:row>11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xdr:colOff>
      <xdr:row>0</xdr:row>
      <xdr:rowOff>161925</xdr:rowOff>
    </xdr:from>
    <xdr:to>
      <xdr:col>14</xdr:col>
      <xdr:colOff>723900</xdr:colOff>
      <xdr:row>10</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xdr:row>
      <xdr:rowOff>9525</xdr:rowOff>
    </xdr:from>
    <xdr:to>
      <xdr:col>24</xdr:col>
      <xdr:colOff>0</xdr:colOff>
      <xdr:row>11</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38100</xdr:rowOff>
    </xdr:from>
    <xdr:to>
      <xdr:col>13</xdr:col>
      <xdr:colOff>581024</xdr:colOff>
      <xdr:row>20</xdr:row>
      <xdr:rowOff>85725</xdr:rowOff>
    </xdr:to>
    <xdr:sp macro="" textlink="">
      <xdr:nvSpPr>
        <xdr:cNvPr id="2" name="TextBox 1"/>
        <xdr:cNvSpPr txBox="1"/>
      </xdr:nvSpPr>
      <xdr:spPr>
        <a:xfrm>
          <a:off x="0" y="38100"/>
          <a:ext cx="8505824"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When building a model it</a:t>
          </a:r>
          <a:r>
            <a:rPr lang="en-US" sz="1100" baseline="0"/>
            <a:t> is important to evaluate how well it will work after selecting as being the best model using the multiple criteria that can be used to select the best one.   Hence one can say that this is the best model for the data set used to build the model.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model is built using a data set often referred to as the Training Data Set.</a:t>
          </a:r>
          <a:endParaRPr lang="en-US">
            <a:effectLst/>
          </a:endParaRPr>
        </a:p>
        <a:p>
          <a:endParaRPr lang="en-US" sz="1100" baseline="0"/>
        </a:p>
        <a:p>
          <a:r>
            <a:rPr lang="en-US" sz="1100" baseline="0"/>
            <a:t>How will the model work when it is used for new data?  </a:t>
          </a:r>
        </a:p>
        <a:p>
          <a:r>
            <a:rPr lang="en-US" sz="1100" baseline="0"/>
            <a:t>This requires some way to validate the model.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One way would be to select a new set of data from the phenomenon of interest.</a:t>
          </a:r>
          <a:endParaRPr lang="en-US">
            <a:effectLst/>
          </a:endParaRPr>
        </a:p>
        <a:p>
          <a:endParaRPr lang="en-US" sz="1100" baseline="0"/>
        </a:p>
        <a:p>
          <a:r>
            <a:rPr lang="en-US" sz="1100" baseline="0"/>
            <a:t>Validation can also be done by using a subset of the data to build the model and then evaluate it on the other data.</a:t>
          </a:r>
        </a:p>
        <a:p>
          <a:r>
            <a:rPr lang="en-US" sz="1100" baseline="0"/>
            <a:t>1.  The </a:t>
          </a:r>
          <a:r>
            <a:rPr lang="en-US" sz="1100" b="1" baseline="0"/>
            <a:t>Split Sample </a:t>
          </a:r>
          <a:r>
            <a:rPr lang="en-US" sz="1100" baseline="0"/>
            <a:t>method (section 16.7 of KKNR, pg 454) which splits the available data into two sets of data.  </a:t>
          </a:r>
        </a:p>
        <a:p>
          <a:r>
            <a:rPr lang="en-US" sz="1100" baseline="0"/>
            <a:t>      The data set used to build the model is generally referred to as the </a:t>
          </a:r>
          <a:r>
            <a:rPr lang="en-US" sz="1100" b="1" baseline="0"/>
            <a:t>Training data set.</a:t>
          </a:r>
        </a:p>
        <a:p>
          <a:r>
            <a:rPr lang="en-US" sz="1100" b="0" baseline="0"/>
            <a:t>      The  other data set is used to test the model built with the Train set and is referred to as the </a:t>
          </a:r>
          <a:r>
            <a:rPr lang="en-US" sz="1100" b="1" baseline="0"/>
            <a:t>Holdout, Holdback, Validation or Test data set</a:t>
          </a:r>
          <a:r>
            <a:rPr lang="en-US" sz="1100" b="0" baseline="0"/>
            <a:t>.</a:t>
          </a:r>
        </a:p>
        <a:p>
          <a:r>
            <a:rPr lang="en-US" sz="1100" baseline="0"/>
            <a:t>2.  The </a:t>
          </a:r>
          <a:r>
            <a:rPr lang="en-US" sz="1100" b="1" baseline="0"/>
            <a:t>Leave-one-out Cross-validation </a:t>
          </a:r>
          <a:r>
            <a:rPr lang="en-US" sz="1100" baseline="0"/>
            <a:t>method pulls out one data point, builds the model with the other n-1 points and uses the model to predict the value of Y for the excluded point.    </a:t>
          </a:r>
        </a:p>
        <a:p>
          <a:endParaRPr lang="en-US" sz="1100" baseline="0"/>
        </a:p>
        <a:p>
          <a:r>
            <a:rPr lang="en-US" sz="1100" baseline="0"/>
            <a:t>For the split sampling method, the splitting may be done by  a random assignment method so that each group will be representative of the phenomenon.</a:t>
          </a:r>
        </a:p>
        <a:p>
          <a:r>
            <a:rPr lang="en-US" sz="1100" baseline="0"/>
            <a:t>A.  Randomly assign data values into the two groups.</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t>B.  First assign each data value into relevant stata that makeup the data and within each statum randomly assign </a:t>
          </a:r>
          <a:r>
            <a:rPr lang="en-US" sz="1100" baseline="0">
              <a:solidFill>
                <a:schemeClr val="dk1"/>
              </a:solidFill>
              <a:effectLst/>
              <a:latin typeface="+mn-lt"/>
              <a:ea typeface="+mn-ea"/>
              <a:cs typeface="+mn-cs"/>
            </a:rPr>
            <a:t>data values into the two groups.</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Once the two groups have been determined one group will be will be randomly selected to be the Training Data Set and the other will be called the Holdout or Validation Data Set.  </a:t>
          </a:r>
          <a:endParaRPr lang="en-US">
            <a:effectLst/>
          </a:endParaRPr>
        </a:p>
        <a:p>
          <a:endParaRPr lang="en-US" sz="1100" baseline="0"/>
        </a:p>
        <a:p>
          <a:endParaRPr lang="en-US" sz="1100" baseline="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13</xdr:col>
      <xdr:colOff>142875</xdr:colOff>
      <xdr:row>20</xdr:row>
      <xdr:rowOff>152400</xdr:rowOff>
    </xdr:to>
    <xdr:sp macro="" textlink="">
      <xdr:nvSpPr>
        <xdr:cNvPr id="2" name="TextBox 1"/>
        <xdr:cNvSpPr txBox="1"/>
      </xdr:nvSpPr>
      <xdr:spPr>
        <a:xfrm>
          <a:off x="123825" y="76200"/>
          <a:ext cx="7943850" cy="388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To evaluate the model using the split sample method the coefficients for the model calculated using </a:t>
          </a:r>
          <a:r>
            <a:rPr lang="en-US" sz="1400" baseline="0"/>
            <a:t> the training data set are used to calculate Ŷ for each of the data points in the Holdout or Validation data set.  Then the correlation between the Y values and the Ŷ values is calculated for this Holdout or Validation data set.  Squaring this correlation gives an </a:t>
          </a:r>
          <a:r>
            <a:rPr kumimoji="0" lang="en-US" sz="1400" b="0" i="0" u="none" strike="noStrike" kern="0" cap="none" spc="0" normalizeH="0" baseline="0" noProof="0">
              <a:ln>
                <a:noFill/>
              </a:ln>
              <a:solidFill>
                <a:prstClr val="black"/>
              </a:solidFill>
              <a:effectLst/>
              <a:uLnTx/>
              <a:uFillTx/>
              <a:latin typeface="+mn-lt"/>
              <a:ea typeface="+mn-ea"/>
              <a:cs typeface="+mn-cs"/>
            </a:rPr>
            <a:t>R</a:t>
          </a:r>
          <a:r>
            <a:rPr kumimoji="0" lang="en-US" sz="1400" b="0" i="0" u="none" strike="noStrike" kern="0" cap="none" spc="0" normalizeH="0" baseline="30000" noProof="0">
              <a:ln>
                <a:noFill/>
              </a:ln>
              <a:solidFill>
                <a:prstClr val="black"/>
              </a:solidFill>
              <a:effectLst/>
              <a:uLnTx/>
              <a:uFillTx/>
              <a:latin typeface="+mn-lt"/>
              <a:ea typeface="+mn-ea"/>
              <a:cs typeface="+mn-cs"/>
            </a:rPr>
            <a:t>2</a:t>
          </a:r>
          <a:r>
            <a:rPr kumimoji="0" lang="en-US" sz="1400" b="0" i="0" u="none" strike="noStrike" kern="0" cap="none" spc="0" normalizeH="0" baseline="-25000" noProof="0">
              <a:ln>
                <a:noFill/>
              </a:ln>
              <a:solidFill>
                <a:prstClr val="black"/>
              </a:solidFill>
              <a:effectLst/>
              <a:uLnTx/>
              <a:uFillTx/>
              <a:latin typeface="+mn-lt"/>
              <a:ea typeface="+mn-ea"/>
              <a:cs typeface="+mn-cs"/>
            </a:rPr>
            <a:t>Validation</a:t>
          </a:r>
          <a:r>
            <a:rPr lang="en-US" sz="1400" baseline="0"/>
            <a:t> that can be compared to </a:t>
          </a:r>
          <a:r>
            <a:rPr kumimoji="0" lang="en-US" sz="1400" b="0" i="0" u="none" strike="noStrike" kern="0" cap="none" spc="0" normalizeH="0" baseline="0" noProof="0">
              <a:ln>
                <a:noFill/>
              </a:ln>
              <a:solidFill>
                <a:prstClr val="black"/>
              </a:solidFill>
              <a:effectLst/>
              <a:uLnTx/>
              <a:uFillTx/>
              <a:latin typeface="+mn-lt"/>
              <a:ea typeface="+mn-ea"/>
              <a:cs typeface="+mn-cs"/>
            </a:rPr>
            <a:t>R</a:t>
          </a:r>
          <a:r>
            <a:rPr kumimoji="0" lang="en-US" sz="1400" b="0" i="0" u="none" strike="noStrike" kern="0" cap="none" spc="0" normalizeH="0" baseline="30000" noProof="0">
              <a:ln>
                <a:noFill/>
              </a:ln>
              <a:solidFill>
                <a:prstClr val="black"/>
              </a:solidFill>
              <a:effectLst/>
              <a:uLnTx/>
              <a:uFillTx/>
              <a:latin typeface="+mn-lt"/>
              <a:ea typeface="+mn-ea"/>
              <a:cs typeface="+mn-cs"/>
            </a:rPr>
            <a:t>2</a:t>
          </a:r>
          <a:r>
            <a:rPr kumimoji="0" lang="en-US" sz="1400" b="0" i="0" u="none" strike="noStrike" kern="0" cap="none" spc="0" normalizeH="0" baseline="-25000" noProof="0">
              <a:ln>
                <a:noFill/>
              </a:ln>
              <a:solidFill>
                <a:prstClr val="black"/>
              </a:solidFill>
              <a:effectLst/>
              <a:uLnTx/>
              <a:uFillTx/>
              <a:latin typeface="+mn-lt"/>
              <a:ea typeface="+mn-ea"/>
              <a:cs typeface="+mn-cs"/>
            </a:rPr>
            <a:t>Training</a:t>
          </a:r>
          <a:r>
            <a:rPr lang="en-US" sz="1400" baseline="0"/>
            <a:t>.</a:t>
          </a:r>
        </a:p>
        <a:p>
          <a:endParaRPr lang="en-US" sz="1100" baseline="0"/>
        </a:p>
        <a:p>
          <a:r>
            <a:rPr lang="en-US" sz="1400" baseline="0"/>
            <a:t>KKNR call </a:t>
          </a:r>
          <a:r>
            <a:rPr kumimoji="0" lang="en-US" sz="1600" b="1" i="0" u="none" strike="noStrike" kern="0" cap="none" spc="0" normalizeH="0" baseline="0" noProof="0">
              <a:ln>
                <a:noFill/>
              </a:ln>
              <a:solidFill>
                <a:prstClr val="black"/>
              </a:solidFill>
              <a:effectLst/>
              <a:uLnTx/>
              <a:uFillTx/>
              <a:latin typeface="+mn-lt"/>
              <a:ea typeface="+mn-ea"/>
              <a:cs typeface="+mn-cs"/>
            </a:rPr>
            <a:t>R</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25000" noProof="0">
              <a:ln>
                <a:noFill/>
              </a:ln>
              <a:solidFill>
                <a:prstClr val="black"/>
              </a:solidFill>
              <a:effectLst/>
              <a:uLnTx/>
              <a:uFillTx/>
              <a:latin typeface="+mn-lt"/>
              <a:ea typeface="+mn-ea"/>
              <a:cs typeface="+mn-cs"/>
            </a:rPr>
            <a:t>Training</a:t>
          </a:r>
          <a:r>
            <a:rPr lang="en-US" sz="1600" b="1" baseline="0"/>
            <a:t>  - </a:t>
          </a:r>
          <a:r>
            <a:rPr kumimoji="0" lang="en-US" sz="1600" b="1" i="0" u="none" strike="noStrike" kern="0" cap="none" spc="0" normalizeH="0" baseline="0" noProof="0">
              <a:ln>
                <a:noFill/>
              </a:ln>
              <a:solidFill>
                <a:prstClr val="black"/>
              </a:solidFill>
              <a:effectLst/>
              <a:uLnTx/>
              <a:uFillTx/>
              <a:latin typeface="+mn-lt"/>
              <a:ea typeface="+mn-ea"/>
              <a:cs typeface="+mn-cs"/>
            </a:rPr>
            <a:t>R</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25000" noProof="0">
              <a:ln>
                <a:noFill/>
              </a:ln>
              <a:solidFill>
                <a:prstClr val="black"/>
              </a:solidFill>
              <a:effectLst/>
              <a:uLnTx/>
              <a:uFillTx/>
              <a:latin typeface="+mn-lt"/>
              <a:ea typeface="+mn-ea"/>
              <a:cs typeface="+mn-cs"/>
            </a:rPr>
            <a:t>Validation</a:t>
          </a:r>
          <a:r>
            <a:rPr lang="en-US" sz="1600" b="1" baseline="0"/>
            <a:t> </a:t>
          </a:r>
          <a:r>
            <a:rPr lang="en-US" sz="1400" baseline="0"/>
            <a:t>a</a:t>
          </a:r>
          <a:r>
            <a:rPr lang="en-US" sz="1600" baseline="0"/>
            <a:t> </a:t>
          </a:r>
          <a:r>
            <a:rPr lang="en-US" sz="1600" b="1" baseline="0"/>
            <a:t>shrinkage statistic </a:t>
          </a:r>
          <a:r>
            <a:rPr lang="en-US" sz="1400" baseline="0"/>
            <a:t>and state that it is almost always positive.  </a:t>
          </a:r>
        </a:p>
        <a:p>
          <a:endParaRPr lang="en-US" sz="1100" baseline="0"/>
        </a:p>
        <a:p>
          <a:r>
            <a:rPr lang="en-US" sz="1400" baseline="0"/>
            <a:t>In the KKNR example in section 16.8, </a:t>
          </a:r>
          <a:r>
            <a:rPr kumimoji="0" lang="en-US" sz="1600" b="1" i="0" u="none" strike="noStrike" kern="0" cap="none" spc="0" normalizeH="0" baseline="0" noProof="0">
              <a:ln>
                <a:noFill/>
              </a:ln>
              <a:solidFill>
                <a:prstClr val="black"/>
              </a:solidFill>
              <a:effectLst/>
              <a:uLnTx/>
              <a:uFillTx/>
              <a:latin typeface="+mn-lt"/>
              <a:ea typeface="+mn-ea"/>
              <a:cs typeface="+mn-cs"/>
            </a:rPr>
            <a:t>R</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25000" noProof="0">
              <a:ln>
                <a:noFill/>
              </a:ln>
              <a:solidFill>
                <a:prstClr val="black"/>
              </a:solidFill>
              <a:effectLst/>
              <a:uLnTx/>
              <a:uFillTx/>
              <a:latin typeface="+mn-lt"/>
              <a:ea typeface="+mn-ea"/>
              <a:cs typeface="+mn-cs"/>
            </a:rPr>
            <a:t>Validation</a:t>
          </a:r>
          <a:r>
            <a:rPr kumimoji="0" lang="en-US" sz="1600" b="1" i="0" u="none" strike="noStrike" kern="0" cap="none" spc="0" normalizeH="0" baseline="0" noProof="0">
              <a:ln>
                <a:noFill/>
              </a:ln>
              <a:solidFill>
                <a:prstClr val="black"/>
              </a:solidFill>
              <a:effectLst/>
              <a:uLnTx/>
              <a:uFillTx/>
              <a:latin typeface="+mn-lt"/>
              <a:ea typeface="+mn-ea"/>
              <a:cs typeface="+mn-cs"/>
            </a:rPr>
            <a:t> = .627 </a:t>
          </a:r>
          <a:r>
            <a:rPr kumimoji="0" lang="en-US" sz="1400" b="0" i="0" u="none" strike="noStrike" kern="0" cap="none" spc="0" normalizeH="0" baseline="0" noProof="0">
              <a:ln>
                <a:noFill/>
              </a:ln>
              <a:solidFill>
                <a:prstClr val="black"/>
              </a:solidFill>
              <a:effectLst/>
              <a:uLnTx/>
              <a:uFillTx/>
              <a:latin typeface="+mn-lt"/>
              <a:ea typeface="+mn-ea"/>
              <a:cs typeface="+mn-cs"/>
            </a:rPr>
            <a:t>and  </a:t>
          </a:r>
          <a:r>
            <a:rPr kumimoji="0" lang="en-US" sz="1600" b="1" i="0" u="none" strike="noStrike" kern="0" cap="none" spc="0" normalizeH="0" baseline="0" noProof="0">
              <a:ln>
                <a:noFill/>
              </a:ln>
              <a:solidFill>
                <a:prstClr val="black"/>
              </a:solidFill>
              <a:effectLst/>
              <a:uLnTx/>
              <a:uFillTx/>
              <a:latin typeface="+mn-lt"/>
              <a:ea typeface="+mn-ea"/>
              <a:cs typeface="+mn-cs"/>
            </a:rPr>
            <a:t>R</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25000" noProof="0">
              <a:ln>
                <a:noFill/>
              </a:ln>
              <a:solidFill>
                <a:prstClr val="black"/>
              </a:solidFill>
              <a:effectLst/>
              <a:uLnTx/>
              <a:uFillTx/>
              <a:latin typeface="+mn-lt"/>
              <a:ea typeface="+mn-ea"/>
              <a:cs typeface="+mn-cs"/>
            </a:rPr>
            <a:t>Training </a:t>
          </a:r>
          <a:r>
            <a:rPr kumimoji="0" lang="en-US" sz="1600" b="1" i="0" u="none" strike="noStrike" kern="0" cap="none" spc="0" normalizeH="0" baseline="0" noProof="0">
              <a:ln>
                <a:noFill/>
              </a:ln>
              <a:solidFill>
                <a:prstClr val="black"/>
              </a:solidFill>
              <a:effectLst/>
              <a:uLnTx/>
              <a:uFillTx/>
              <a:latin typeface="+mn-lt"/>
              <a:ea typeface="+mn-ea"/>
              <a:cs typeface="+mn-cs"/>
            </a:rPr>
            <a:t>= .621</a:t>
          </a:r>
          <a:r>
            <a:rPr kumimoji="0" lang="en-US" sz="1400" b="0" i="0" u="none" strike="noStrike" kern="0" cap="none" spc="0" normalizeH="0" baseline="0" noProof="0">
              <a:ln>
                <a:noFill/>
              </a:ln>
              <a:solidFill>
                <a:prstClr val="black"/>
              </a:solidFill>
              <a:effectLst/>
              <a:uLnTx/>
              <a:uFillTx/>
              <a:latin typeface="+mn-lt"/>
              <a:ea typeface="+mn-ea"/>
              <a:cs typeface="+mn-cs"/>
            </a:rPr>
            <a:t>.  </a:t>
          </a:r>
        </a:p>
        <a:p>
          <a:r>
            <a:rPr kumimoji="0" lang="en-US" sz="1400" b="0" i="0" u="none" strike="noStrike" kern="0" cap="none" spc="0" normalizeH="0" baseline="0" noProof="0">
              <a:ln>
                <a:noFill/>
              </a:ln>
              <a:solidFill>
                <a:prstClr val="black"/>
              </a:solidFill>
              <a:effectLst/>
              <a:uLnTx/>
              <a:uFillTx/>
              <a:latin typeface="+mn-lt"/>
              <a:ea typeface="+mn-ea"/>
              <a:cs typeface="+mn-cs"/>
            </a:rPr>
            <a:t>The </a:t>
          </a:r>
          <a:r>
            <a:rPr kumimoji="0" lang="en-US" sz="1600" b="1" i="0" u="none" strike="noStrike" kern="0" cap="none" spc="0" normalizeH="0" baseline="0" noProof="0">
              <a:ln>
                <a:noFill/>
              </a:ln>
              <a:solidFill>
                <a:prstClr val="black"/>
              </a:solidFill>
              <a:effectLst/>
              <a:uLnTx/>
              <a:uFillTx/>
              <a:latin typeface="+mn-lt"/>
              <a:ea typeface="+mn-ea"/>
              <a:cs typeface="+mn-cs"/>
            </a:rPr>
            <a:t>shrinkage is .006 = .627 - .621 </a:t>
          </a:r>
          <a:r>
            <a:rPr kumimoji="0" lang="en-US" sz="1400" b="0" i="0" u="none" strike="noStrike" kern="0" cap="none" spc="0" normalizeH="0" baseline="0" noProof="0">
              <a:ln>
                <a:noFill/>
              </a:ln>
              <a:solidFill>
                <a:prstClr val="black"/>
              </a:solidFill>
              <a:effectLst/>
              <a:uLnTx/>
              <a:uFillTx/>
              <a:latin typeface="+mn-lt"/>
              <a:ea typeface="+mn-ea"/>
              <a:cs typeface="+mn-cs"/>
            </a:rPr>
            <a:t>which is quite small indicating excellent reliability for the model.</a:t>
          </a:r>
          <a:endParaRPr lang="en-US" sz="1400" baseline="0"/>
        </a:p>
        <a:p>
          <a:endParaRPr lang="en-US" sz="1100" baseline="0"/>
        </a:p>
        <a:p>
          <a:r>
            <a:rPr lang="en-US" sz="1100" baseline="0"/>
            <a:t> </a:t>
          </a: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85726</xdr:colOff>
      <xdr:row>0</xdr:row>
      <xdr:rowOff>123825</xdr:rowOff>
    </xdr:from>
    <xdr:to>
      <xdr:col>9</xdr:col>
      <xdr:colOff>523875</xdr:colOff>
      <xdr:row>21</xdr:row>
      <xdr:rowOff>142875</xdr:rowOff>
    </xdr:to>
    <xdr:sp macro="" textlink="">
      <xdr:nvSpPr>
        <xdr:cNvPr id="3" name="TextBox 2"/>
        <xdr:cNvSpPr txBox="1"/>
      </xdr:nvSpPr>
      <xdr:spPr>
        <a:xfrm>
          <a:off x="85726" y="123825"/>
          <a:ext cx="5924549" cy="401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Wikipedia (11-15-2014)</a:t>
          </a:r>
          <a:r>
            <a:rPr lang="en-US" sz="1400" baseline="0"/>
            <a:t> says, "</a:t>
          </a:r>
          <a:r>
            <a:rPr lang="en-US" sz="1400"/>
            <a:t>the </a:t>
          </a:r>
          <a:r>
            <a:rPr lang="en-US" sz="1400" b="1"/>
            <a:t>predicted residual sum of squares (PRESS) statistic</a:t>
          </a:r>
          <a:r>
            <a:rPr lang="en-US" sz="1400"/>
            <a:t> is a form of cross-validation</a:t>
          </a:r>
          <a:r>
            <a:rPr lang="en-US" sz="1400" baseline="0"/>
            <a:t> used in regression analysis </a:t>
          </a:r>
          <a:r>
            <a:rPr lang="en-US" sz="1400"/>
            <a:t>to provide a summary measure of the fit of a model to a sample of observations that were not themselves used to estimate the model. It is calculated as the sums of squares of the prediction residuals for those observations."</a:t>
          </a:r>
        </a:p>
        <a:p>
          <a:r>
            <a:rPr lang="en-US" sz="1400"/>
            <a:t>Once the best model has been determined,</a:t>
          </a:r>
          <a:r>
            <a:rPr lang="en-US" sz="1400" baseline="0"/>
            <a:t> the first observation is held out and the model is refitted giving a new set of coefficients which are applied to the withheld data point to find an estimate of Y</a:t>
          </a:r>
          <a:r>
            <a:rPr lang="en-US" sz="1400" baseline="-25000"/>
            <a:t>1</a:t>
          </a:r>
          <a:r>
            <a:rPr lang="en-US" sz="1400" baseline="0"/>
            <a:t>, denoted Ŷ</a:t>
          </a:r>
          <a:r>
            <a:rPr lang="en-US" sz="1400" baseline="-25000"/>
            <a:t>(1)</a:t>
          </a:r>
          <a:r>
            <a:rPr lang="en-US" sz="1400" baseline="0"/>
            <a:t>.  This process is repeated for all n of the points in the data set to produce values of </a:t>
          </a:r>
          <a:r>
            <a:rPr kumimoji="0" lang="en-US" sz="1400" b="0" i="0" u="none" strike="noStrike" kern="0" cap="none" spc="0" normalizeH="0" baseline="0" noProof="0">
              <a:ln>
                <a:noFill/>
              </a:ln>
              <a:solidFill>
                <a:prstClr val="black"/>
              </a:solidFill>
              <a:effectLst/>
              <a:uLnTx/>
              <a:uFillTx/>
              <a:latin typeface="+mn-lt"/>
              <a:ea typeface="+mn-ea"/>
              <a:cs typeface="+mn-cs"/>
            </a:rPr>
            <a:t>Ŷ</a:t>
          </a:r>
          <a:r>
            <a:rPr kumimoji="0" lang="en-US" sz="1400" b="0" i="0" u="none" strike="noStrike" kern="0" cap="none" spc="0" normalizeH="0" baseline="-25000" noProof="0">
              <a:ln>
                <a:noFill/>
              </a:ln>
              <a:solidFill>
                <a:prstClr val="black"/>
              </a:solidFill>
              <a:effectLst/>
              <a:uLnTx/>
              <a:uFillTx/>
              <a:latin typeface="+mn-lt"/>
              <a:ea typeface="+mn-ea"/>
              <a:cs typeface="+mn-cs"/>
            </a:rPr>
            <a:t>(i)</a:t>
          </a:r>
          <a:r>
            <a:rPr kumimoji="0" lang="en-US" sz="1400" b="0" i="0" u="none" strike="noStrike" kern="0" cap="none" spc="0" normalizeH="0" baseline="0" noProof="0">
              <a:ln>
                <a:noFill/>
              </a:ln>
              <a:solidFill>
                <a:prstClr val="black"/>
              </a:solidFill>
              <a:effectLst/>
              <a:uLnTx/>
              <a:uFillTx/>
              <a:latin typeface="+mn-lt"/>
              <a:ea typeface="+mn-ea"/>
              <a:cs typeface="+mn-cs"/>
            </a:rPr>
            <a:t> for i = 1 through n.</a:t>
          </a:r>
        </a:p>
        <a:p>
          <a:endParaRPr kumimoji="0" lang="en-US" sz="1100" b="0" i="0" u="none" strike="noStrike" kern="0" cap="none" spc="0" normalizeH="0" baseline="0" noProof="0">
            <a:ln>
              <a:noFill/>
            </a:ln>
            <a:solidFill>
              <a:prstClr val="black"/>
            </a:solidFill>
            <a:effectLst/>
            <a:uLnTx/>
            <a:uFillTx/>
            <a:latin typeface="+mn-lt"/>
            <a:ea typeface="+mn-ea"/>
            <a:cs typeface="+mn-cs"/>
          </a:endParaRPr>
        </a:p>
        <a:p>
          <a:r>
            <a:rPr kumimoji="0" lang="en-US" sz="1400" b="0" i="0" u="none" strike="noStrike" kern="0" cap="none" spc="0" normalizeH="0" baseline="0" noProof="0">
              <a:ln>
                <a:noFill/>
              </a:ln>
              <a:solidFill>
                <a:prstClr val="black"/>
              </a:solidFill>
              <a:effectLst/>
              <a:uLnTx/>
              <a:uFillTx/>
              <a:latin typeface="+mn-lt"/>
              <a:ea typeface="+mn-ea"/>
              <a:cs typeface="+mn-cs"/>
            </a:rPr>
            <a:t>The PRESS Statistic is calculated by summing the squared residuals calculated by </a:t>
          </a:r>
          <a:r>
            <a:rPr kumimoji="0" lang="en-US" sz="1600" b="1" i="0" u="none" strike="noStrike" kern="0" cap="none" spc="0" normalizeH="0" baseline="0" noProof="0">
              <a:ln>
                <a:noFill/>
              </a:ln>
              <a:solidFill>
                <a:prstClr val="black"/>
              </a:solidFill>
              <a:effectLst/>
              <a:uLnTx/>
              <a:uFillTx/>
              <a:latin typeface="+mn-lt"/>
              <a:ea typeface="+mn-ea"/>
              <a:cs typeface="+mn-cs"/>
            </a:rPr>
            <a:t>PRESS = ∑(Y</a:t>
          </a:r>
          <a:r>
            <a:rPr kumimoji="0" lang="en-US" sz="1600" b="1" i="0" u="none" strike="noStrike" kern="0" cap="none" spc="0" normalizeH="0" baseline="-25000" noProof="0">
              <a:ln>
                <a:noFill/>
              </a:ln>
              <a:solidFill>
                <a:prstClr val="black"/>
              </a:solidFill>
              <a:effectLst/>
              <a:uLnTx/>
              <a:uFillTx/>
              <a:latin typeface="+mn-lt"/>
              <a:ea typeface="+mn-ea"/>
              <a:cs typeface="+mn-cs"/>
            </a:rPr>
            <a:t>i</a:t>
          </a:r>
          <a:r>
            <a:rPr kumimoji="0" lang="en-US" sz="1600" b="1" i="0" u="none" strike="noStrike" kern="0" cap="none" spc="0" normalizeH="0" baseline="0" noProof="0">
              <a:ln>
                <a:noFill/>
              </a:ln>
              <a:solidFill>
                <a:prstClr val="black"/>
              </a:solidFill>
              <a:effectLst/>
              <a:uLnTx/>
              <a:uFillTx/>
              <a:latin typeface="+mn-lt"/>
              <a:ea typeface="+mn-ea"/>
              <a:cs typeface="+mn-cs"/>
            </a:rPr>
            <a:t> - Ŷ</a:t>
          </a:r>
          <a:r>
            <a:rPr kumimoji="0" lang="en-US" sz="1600" b="1" i="0" u="none" strike="noStrike" kern="0" cap="none" spc="0" normalizeH="0" baseline="-25000" noProof="0">
              <a:ln>
                <a:noFill/>
              </a:ln>
              <a:solidFill>
                <a:prstClr val="black"/>
              </a:solidFill>
              <a:effectLst/>
              <a:uLnTx/>
              <a:uFillTx/>
              <a:latin typeface="+mn-lt"/>
              <a:ea typeface="+mn-ea"/>
              <a:cs typeface="+mn-cs"/>
            </a:rPr>
            <a:t>(i)</a:t>
          </a:r>
          <a:r>
            <a:rPr kumimoji="0" lang="en-US" sz="1600" b="1" i="0" u="none" strike="noStrike" kern="0" cap="none" spc="0" normalizeH="0" baseline="0" noProof="0">
              <a:ln>
                <a:noFill/>
              </a:ln>
              <a:solidFill>
                <a:prstClr val="black"/>
              </a:solidFill>
              <a:effectLst/>
              <a:uLnTx/>
              <a:uFillTx/>
              <a:latin typeface="+mn-lt"/>
              <a:ea typeface="+mn-ea"/>
              <a:cs typeface="+mn-cs"/>
            </a:rPr>
            <a:t>)</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for i = 1, n.</a:t>
          </a:r>
        </a:p>
        <a:p>
          <a:endParaRPr kumimoji="0" lang="en-US" sz="1100" b="0" i="0" u="none" strike="noStrike" kern="0" cap="none" spc="0" normalizeH="0" baseline="0" noProof="0">
            <a:ln>
              <a:noFill/>
            </a:ln>
            <a:solidFill>
              <a:prstClr val="black"/>
            </a:solidFill>
            <a:effectLst/>
            <a:uLnTx/>
            <a:uFillTx/>
            <a:latin typeface="+mn-lt"/>
            <a:ea typeface="+mn-ea"/>
            <a:cs typeface="+mn-cs"/>
          </a:endParaRPr>
        </a:p>
        <a:p>
          <a:r>
            <a:rPr lang="en-US" sz="1400"/>
            <a:t>JMP also calculates </a:t>
          </a:r>
          <a:r>
            <a:rPr lang="en-US" sz="1400" b="1"/>
            <a:t>PRESS RMSE (Root Mean Square Error) = (PRESS / n)</a:t>
          </a:r>
          <a:r>
            <a:rPr lang="en-US" sz="1400" b="1" baseline="30000"/>
            <a:t>.5 </a:t>
          </a:r>
          <a:r>
            <a:rPr lang="en-US" sz="1400" b="1"/>
            <a:t>= SQRT(PRESS / n)</a:t>
          </a:r>
          <a:r>
            <a:rPr lang="en-US" sz="1100"/>
            <a:t>.</a:t>
          </a:r>
        </a:p>
      </xdr:txBody>
    </xdr:sp>
    <xdr:clientData/>
  </xdr:twoCellAnchor>
  <xdr:twoCellAnchor editAs="oneCell">
    <xdr:from>
      <xdr:col>9</xdr:col>
      <xdr:colOff>371475</xdr:colOff>
      <xdr:row>7</xdr:row>
      <xdr:rowOff>85725</xdr:rowOff>
    </xdr:from>
    <xdr:to>
      <xdr:col>20</xdr:col>
      <xdr:colOff>142875</xdr:colOff>
      <xdr:row>23</xdr:row>
      <xdr:rowOff>66675</xdr:rowOff>
    </xdr:to>
    <xdr:pic>
      <xdr:nvPicPr>
        <xdr:cNvPr id="4" name="Picture 3"/>
        <xdr:cNvPicPr>
          <a:picLocks noChangeAspect="1"/>
        </xdr:cNvPicPr>
      </xdr:nvPicPr>
      <xdr:blipFill rotWithShape="1">
        <a:blip xmlns:r="http://schemas.openxmlformats.org/officeDocument/2006/relationships" r:embed="rId1"/>
        <a:srcRect l="6005" t="8465" r="44209" b="50123"/>
        <a:stretch/>
      </xdr:blipFill>
      <xdr:spPr>
        <a:xfrm>
          <a:off x="5857875" y="1419225"/>
          <a:ext cx="6477000" cy="3028950"/>
        </a:xfrm>
        <a:prstGeom prst="rect">
          <a:avLst/>
        </a:prstGeom>
      </xdr:spPr>
    </xdr:pic>
    <xdr:clientData/>
  </xdr:twoCellAnchor>
  <xdr:twoCellAnchor>
    <xdr:from>
      <xdr:col>9</xdr:col>
      <xdr:colOff>600075</xdr:colOff>
      <xdr:row>0</xdr:row>
      <xdr:rowOff>38100</xdr:rowOff>
    </xdr:from>
    <xdr:to>
      <xdr:col>18</xdr:col>
      <xdr:colOff>581025</xdr:colOff>
      <xdr:row>6</xdr:row>
      <xdr:rowOff>114300</xdr:rowOff>
    </xdr:to>
    <xdr:sp macro="" textlink="">
      <xdr:nvSpPr>
        <xdr:cNvPr id="5" name="TextBox 4"/>
        <xdr:cNvSpPr txBox="1"/>
      </xdr:nvSpPr>
      <xdr:spPr>
        <a:xfrm>
          <a:off x="6086475" y="38100"/>
          <a:ext cx="54673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get the PRESS</a:t>
          </a:r>
          <a:r>
            <a:rPr lang="en-US" sz="1100" baseline="0"/>
            <a:t> statistic and the PRESS RMSE in JMP,</a:t>
          </a:r>
        </a:p>
        <a:p>
          <a:r>
            <a:rPr lang="en-US" sz="1100" baseline="0"/>
            <a:t>Fit the model with </a:t>
          </a:r>
          <a:r>
            <a:rPr lang="en-US" sz="1400" b="1" baseline="0"/>
            <a:t>Fit Model </a:t>
          </a:r>
          <a:r>
            <a:rPr lang="en-US" sz="1100" baseline="0"/>
            <a:t>then click on the </a:t>
          </a:r>
          <a:r>
            <a:rPr lang="en-US" sz="1400" baseline="0">
              <a:solidFill>
                <a:srgbClr val="FF0000"/>
              </a:solidFill>
            </a:rPr>
            <a:t>red triangle</a:t>
          </a:r>
          <a:r>
            <a:rPr lang="en-US" sz="1100" baseline="0"/>
            <a:t>.</a:t>
          </a:r>
        </a:p>
        <a:p>
          <a:r>
            <a:rPr lang="en-US" sz="1100" baseline="0"/>
            <a:t>Next select </a:t>
          </a:r>
          <a:r>
            <a:rPr lang="en-US" sz="1400" b="1" baseline="0">
              <a:solidFill>
                <a:sysClr val="windowText" lastClr="000000"/>
              </a:solidFill>
            </a:rPr>
            <a:t>Row Diagnostics</a:t>
          </a:r>
          <a:r>
            <a:rPr lang="en-US" sz="1100" baseline="0"/>
            <a:t>.</a:t>
          </a:r>
        </a:p>
        <a:p>
          <a:r>
            <a:rPr lang="en-US" sz="1100" baseline="0"/>
            <a:t>Finally select </a:t>
          </a:r>
          <a:r>
            <a:rPr lang="en-US" sz="1400" b="1" baseline="0">
              <a:solidFill>
                <a:sysClr val="windowText" lastClr="000000"/>
              </a:solidFill>
            </a:rPr>
            <a:t>Press</a:t>
          </a:r>
          <a:r>
            <a:rPr lang="en-US" sz="1100" baseline="0"/>
            <a:t>.</a:t>
          </a:r>
          <a:endParaRPr lang="en-US" sz="1100"/>
        </a:p>
      </xdr:txBody>
    </xdr:sp>
    <xdr:clientData/>
  </xdr:twoCellAnchor>
  <xdr:twoCellAnchor>
    <xdr:from>
      <xdr:col>15</xdr:col>
      <xdr:colOff>409575</xdr:colOff>
      <xdr:row>2</xdr:row>
      <xdr:rowOff>95250</xdr:rowOff>
    </xdr:from>
    <xdr:to>
      <xdr:col>16</xdr:col>
      <xdr:colOff>333375</xdr:colOff>
      <xdr:row>9</xdr:row>
      <xdr:rowOff>171450</xdr:rowOff>
    </xdr:to>
    <xdr:cxnSp macro="">
      <xdr:nvCxnSpPr>
        <xdr:cNvPr id="7" name="Straight Arrow Connector 6"/>
        <xdr:cNvCxnSpPr/>
      </xdr:nvCxnSpPr>
      <xdr:spPr>
        <a:xfrm>
          <a:off x="9553575" y="476250"/>
          <a:ext cx="533400" cy="140970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495300</xdr:colOff>
      <xdr:row>3</xdr:row>
      <xdr:rowOff>95250</xdr:rowOff>
    </xdr:from>
    <xdr:to>
      <xdr:col>13</xdr:col>
      <xdr:colOff>514350</xdr:colOff>
      <xdr:row>15</xdr:row>
      <xdr:rowOff>76200</xdr:rowOff>
    </xdr:to>
    <xdr:cxnSp macro="">
      <xdr:nvCxnSpPr>
        <xdr:cNvPr id="9" name="Straight Arrow Connector 8"/>
        <xdr:cNvCxnSpPr/>
      </xdr:nvCxnSpPr>
      <xdr:spPr>
        <a:xfrm>
          <a:off x="7810500" y="666750"/>
          <a:ext cx="628650" cy="22669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57150</xdr:colOff>
      <xdr:row>4</xdr:row>
      <xdr:rowOff>104775</xdr:rowOff>
    </xdr:from>
    <xdr:to>
      <xdr:col>11</xdr:col>
      <xdr:colOff>381000</xdr:colOff>
      <xdr:row>21</xdr:row>
      <xdr:rowOff>85725</xdr:rowOff>
    </xdr:to>
    <xdr:cxnSp macro="">
      <xdr:nvCxnSpPr>
        <xdr:cNvPr id="10" name="Straight Arrow Connector 9"/>
        <xdr:cNvCxnSpPr/>
      </xdr:nvCxnSpPr>
      <xdr:spPr>
        <a:xfrm flipH="1">
          <a:off x="6153150" y="866775"/>
          <a:ext cx="933450" cy="32194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114300</xdr:colOff>
      <xdr:row>0</xdr:row>
      <xdr:rowOff>85725</xdr:rowOff>
    </xdr:from>
    <xdr:to>
      <xdr:col>13</xdr:col>
      <xdr:colOff>19050</xdr:colOff>
      <xdr:row>18</xdr:row>
      <xdr:rowOff>133350</xdr:rowOff>
    </xdr:to>
    <xdr:sp macro="" textlink="">
      <xdr:nvSpPr>
        <xdr:cNvPr id="2" name="TextBox 1"/>
        <xdr:cNvSpPr txBox="1"/>
      </xdr:nvSpPr>
      <xdr:spPr>
        <a:xfrm>
          <a:off x="114300" y="85725"/>
          <a:ext cx="7829550" cy="347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Definition</a:t>
          </a:r>
          <a:r>
            <a:rPr lang="en-US" sz="1100" baseline="0"/>
            <a:t> of </a:t>
          </a:r>
          <a:r>
            <a:rPr lang="en-US" sz="1100" b="1" baseline="0"/>
            <a:t>OVERFITTING</a:t>
          </a:r>
          <a:r>
            <a:rPr lang="en-US" sz="1100" baseline="0"/>
            <a:t> from Wikipedia, 12-5-2014</a:t>
          </a:r>
          <a:endParaRPr lang="en-US" sz="1100"/>
        </a:p>
        <a:p>
          <a:pPr rtl="0"/>
          <a:r>
            <a:rPr lang="en-US"/>
            <a:t>In statistics and machine learning, </a:t>
          </a:r>
          <a:r>
            <a:rPr lang="en-US" sz="1200" b="1"/>
            <a:t>overfitting occurs when a statistical model describes random error or noise instead of the underlying relationship</a:t>
          </a:r>
          <a:r>
            <a:rPr lang="en-US"/>
            <a:t>. Overfitting generally occurs when a model is excessively complex, such as having too many parameters relative to the number of observations. A model that has been overfit will generally have poor predictive performance, as it can exaggerate minor fluctuations in the data.</a:t>
          </a:r>
        </a:p>
        <a:p>
          <a:pPr rtl="0"/>
          <a:r>
            <a:rPr lang="en-US"/>
            <a:t>The possibility of overfitting exists because the criterion used for training the model is not the same as the criterion used to judge the efficacy of a model. In particular, a model is typically trained by maximizing its performance on some set of training data. However, its efficacy is determined not by its performance on the training data but by its ability to perform well on unseen data. Overfitting occurs when a model begins to "memorize" training data rather than "learning" to generalize from trend. As an extreme example, if the number of parameters is the same as or greater than the number of observations, a simple model or learning process can perfectly predict the training data simply by memorizing the training data in its entirety, but such a model will typically fail drastically when making predictions about new or unseen data, since the simple model has not learned to generalize at all.</a:t>
          </a:r>
        </a:p>
        <a:p>
          <a:pPr rtl="0"/>
          <a:endParaRPr lang="en-US"/>
        </a:p>
        <a:p>
          <a:r>
            <a:rPr lang="en-US" sz="1100">
              <a:solidFill>
                <a:schemeClr val="dk1"/>
              </a:solidFill>
              <a:effectLst/>
              <a:latin typeface="+mn-lt"/>
              <a:ea typeface="+mn-ea"/>
              <a:cs typeface="+mn-cs"/>
            </a:rPr>
            <a:t>Definition</a:t>
          </a:r>
          <a:r>
            <a:rPr lang="en-US" sz="1100" baseline="0">
              <a:solidFill>
                <a:schemeClr val="dk1"/>
              </a:solidFill>
              <a:effectLst/>
              <a:latin typeface="+mn-lt"/>
              <a:ea typeface="+mn-ea"/>
              <a:cs typeface="+mn-cs"/>
            </a:rPr>
            <a:t> of </a:t>
          </a:r>
          <a:r>
            <a:rPr lang="en-US" sz="1100" b="1" baseline="0">
              <a:solidFill>
                <a:schemeClr val="dk1"/>
              </a:solidFill>
              <a:effectLst/>
              <a:latin typeface="+mn-lt"/>
              <a:ea typeface="+mn-ea"/>
              <a:cs typeface="+mn-cs"/>
            </a:rPr>
            <a:t>OVERFITTING</a:t>
          </a:r>
          <a:r>
            <a:rPr lang="en-US" sz="1100" baseline="0">
              <a:solidFill>
                <a:schemeClr val="dk1"/>
              </a:solidFill>
              <a:effectLst/>
              <a:latin typeface="+mn-lt"/>
              <a:ea typeface="+mn-ea"/>
              <a:cs typeface="+mn-cs"/>
            </a:rPr>
            <a:t> from Regression with Big Data chapter by Stine &amp; Foster.</a:t>
          </a:r>
          <a:endParaRPr lang="en-US">
            <a:effectLst/>
          </a:endParaRPr>
        </a:p>
        <a:p>
          <a:r>
            <a:rPr lang="en-US" sz="1200" b="1"/>
            <a:t>Overfitting implies that a statistical model confuses random variation for a characteristic of the population.  A model that has been overfit to a sample won't predict new observations as well as it fits the observed sample.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0</xdr:colOff>
      <xdr:row>6</xdr:row>
      <xdr:rowOff>28575</xdr:rowOff>
    </xdr:from>
    <xdr:to>
      <xdr:col>5</xdr:col>
      <xdr:colOff>9525</xdr:colOff>
      <xdr:row>10</xdr:row>
      <xdr:rowOff>161925</xdr:rowOff>
    </xdr:to>
    <xdr:sp macro="" textlink="">
      <xdr:nvSpPr>
        <xdr:cNvPr id="2" name="TextBox 1"/>
        <xdr:cNvSpPr txBox="1"/>
      </xdr:nvSpPr>
      <xdr:spPr>
        <a:xfrm>
          <a:off x="3686175" y="2038350"/>
          <a:ext cx="1819275" cy="9429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Probability of at</a:t>
          </a:r>
          <a:r>
            <a:rPr lang="en-US" sz="1400" b="1" baseline="0">
              <a:latin typeface="Times New Roman" panose="02020603050405020304" pitchFamily="18" charset="0"/>
              <a:cs typeface="Times New Roman" panose="02020603050405020304" pitchFamily="18" charset="0"/>
            </a:rPr>
            <a:t> least 1 Type I error in the model for 10 variables.</a:t>
          </a:r>
          <a:endParaRPr lang="en-US" sz="1400" b="1">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11</xdr:row>
      <xdr:rowOff>0</xdr:rowOff>
    </xdr:from>
    <xdr:to>
      <xdr:col>5</xdr:col>
      <xdr:colOff>76200</xdr:colOff>
      <xdr:row>15</xdr:row>
      <xdr:rowOff>152400</xdr:rowOff>
    </xdr:to>
    <xdr:sp macro="" textlink="">
      <xdr:nvSpPr>
        <xdr:cNvPr id="3" name="TextBox 2"/>
        <xdr:cNvSpPr txBox="1"/>
      </xdr:nvSpPr>
      <xdr:spPr>
        <a:xfrm>
          <a:off x="2952750" y="2914650"/>
          <a:ext cx="2619375" cy="9144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In general the probabilithy of at least 1</a:t>
          </a:r>
          <a:r>
            <a:rPr lang="en-US" sz="1400" b="1" baseline="0">
              <a:latin typeface="Times New Roman" panose="02020603050405020304" pitchFamily="18" charset="0"/>
              <a:cs typeface="Times New Roman" panose="02020603050405020304" pitchFamily="18" charset="0"/>
            </a:rPr>
            <a:t> Type I error in a model for k variables = </a:t>
          </a:r>
          <a:r>
            <a:rPr lang="en-US" sz="1600" b="1" baseline="0"/>
            <a:t>1-(1-</a:t>
          </a:r>
          <a:r>
            <a:rPr lang="en-US" sz="1600" b="1" baseline="0">
              <a:latin typeface="Symbol" panose="05050102010706020507" pitchFamily="18" charset="2"/>
            </a:rPr>
            <a:t>a</a:t>
          </a:r>
          <a:r>
            <a:rPr lang="en-US" sz="1600" b="1" baseline="0"/>
            <a:t>)</a:t>
          </a:r>
          <a:r>
            <a:rPr lang="en-US" sz="1600" b="1" baseline="30000"/>
            <a:t>k</a:t>
          </a:r>
          <a:r>
            <a:rPr lang="en-US" sz="1400" b="1" baseline="0"/>
            <a:t>.</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133349</xdr:colOff>
      <xdr:row>0</xdr:row>
      <xdr:rowOff>104775</xdr:rowOff>
    </xdr:from>
    <xdr:to>
      <xdr:col>13</xdr:col>
      <xdr:colOff>276224</xdr:colOff>
      <xdr:row>20</xdr:row>
      <xdr:rowOff>142875</xdr:rowOff>
    </xdr:to>
    <xdr:sp macro="" textlink="">
      <xdr:nvSpPr>
        <xdr:cNvPr id="2" name="TextBox 1"/>
        <xdr:cNvSpPr txBox="1"/>
      </xdr:nvSpPr>
      <xdr:spPr>
        <a:xfrm>
          <a:off x="133349" y="104775"/>
          <a:ext cx="8067675" cy="384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Kleinbaum, Kupper, Nizam &amp; Rosenberg, 5th edition,  chapter 14 suggest what</a:t>
          </a:r>
          <a:r>
            <a:rPr lang="en-US" sz="1200" baseline="0"/>
            <a:t> they call</a:t>
          </a:r>
          <a:r>
            <a:rPr lang="en-US" sz="1400" baseline="0"/>
            <a:t> "Simple Approaches to Diagnosing Problems in Data"</a:t>
          </a:r>
          <a:r>
            <a:rPr lang="en-US" sz="1200" baseline="0"/>
            <a:t> emphasizing how important it is to </a:t>
          </a:r>
        </a:p>
        <a:p>
          <a:r>
            <a:rPr lang="en-US" sz="1600" b="1" baseline="0">
              <a:solidFill>
                <a:schemeClr val="accent2">
                  <a:lumMod val="50000"/>
                </a:schemeClr>
              </a:solidFill>
            </a:rPr>
            <a:t>be thoroughly familiar with the basic characteristics of the data</a:t>
          </a:r>
          <a:r>
            <a:rPr lang="en-US" sz="1400" b="1" baseline="0">
              <a:solidFill>
                <a:srgbClr val="0000FF"/>
              </a:solidFill>
            </a:rPr>
            <a:t>.</a:t>
          </a:r>
          <a:endParaRPr lang="en-US" sz="1400" b="1" i="0" u="none" strike="noStrike" baseline="0">
            <a:solidFill>
              <a:srgbClr val="0000FF"/>
            </a:solidFill>
            <a:effectLst/>
            <a:latin typeface="+mn-lt"/>
            <a:ea typeface="+mn-ea"/>
            <a:cs typeface="+mn-cs"/>
          </a:endParaRPr>
        </a:p>
        <a:p>
          <a:endParaRPr lang="en-US" sz="1200" b="1" i="0" u="none" strike="noStrike" baseline="0">
            <a:solidFill>
              <a:srgbClr val="0000FF"/>
            </a:solidFill>
            <a:effectLst/>
            <a:latin typeface="+mn-lt"/>
            <a:ea typeface="+mn-ea"/>
            <a:cs typeface="+mn-cs"/>
          </a:endParaRPr>
        </a:p>
        <a:p>
          <a:r>
            <a:rPr lang="en-US" sz="1200" b="1" i="0" u="none" strike="noStrike" baseline="0">
              <a:solidFill>
                <a:srgbClr val="0000FF"/>
              </a:solidFill>
              <a:effectLst/>
              <a:latin typeface="+mn-lt"/>
              <a:ea typeface="+mn-ea"/>
              <a:cs typeface="+mn-cs"/>
            </a:rPr>
            <a:t>1. </a:t>
          </a:r>
          <a:r>
            <a:rPr lang="en-US" sz="1600" b="1" i="0" u="none" strike="noStrike" baseline="0">
              <a:solidFill>
                <a:schemeClr val="accent2">
                  <a:lumMod val="50000"/>
                </a:schemeClr>
              </a:solidFill>
              <a:effectLst/>
              <a:latin typeface="+mn-lt"/>
              <a:ea typeface="+mn-ea"/>
              <a:cs typeface="+mn-cs"/>
            </a:rPr>
            <a:t>Examine the data on the extremes </a:t>
          </a:r>
          <a:endParaRPr lang="en-US" sz="1200" b="1" i="0" u="none" strike="noStrike" baseline="0">
            <a:solidFill>
              <a:srgbClr val="0000FF"/>
            </a:solidFill>
            <a:effectLst/>
            <a:latin typeface="+mn-lt"/>
            <a:ea typeface="+mn-ea"/>
            <a:cs typeface="+mn-cs"/>
          </a:endParaRPr>
        </a:p>
        <a:p>
          <a:r>
            <a:rPr lang="en-US" sz="1200" b="1" i="0" u="none" strike="noStrike" baseline="0">
              <a:solidFill>
                <a:srgbClr val="0000FF"/>
              </a:solidFill>
              <a:effectLst/>
              <a:latin typeface="+mn-lt"/>
              <a:ea typeface="+mn-ea"/>
              <a:cs typeface="+mn-cs"/>
            </a:rPr>
            <a:t>     KKNR say to look at the 5 largest &amp; 5 smallest values for quantitative variables.</a:t>
          </a:r>
        </a:p>
        <a:p>
          <a:r>
            <a:rPr lang="en-US" sz="1200" b="1" i="0" u="none" strike="noStrike" baseline="0">
              <a:solidFill>
                <a:srgbClr val="0000FF"/>
              </a:solidFill>
              <a:effectLst/>
              <a:latin typeface="+mn-lt"/>
              <a:ea typeface="+mn-ea"/>
              <a:cs typeface="+mn-cs"/>
            </a:rPr>
            <a:t>     Look for recording errors and determine if these extreme values are truly indicative of the phenomenon being studied.</a:t>
          </a:r>
        </a:p>
        <a:p>
          <a:r>
            <a:rPr lang="en-US" sz="1200" b="1" i="0" u="none" strike="noStrike" baseline="0">
              <a:solidFill>
                <a:srgbClr val="0000FF"/>
              </a:solidFill>
              <a:effectLst/>
              <a:latin typeface="+mn-lt"/>
              <a:ea typeface="+mn-ea"/>
              <a:cs typeface="+mn-cs"/>
            </a:rPr>
            <a:t>2. </a:t>
          </a:r>
          <a:r>
            <a:rPr lang="en-US" sz="1600" b="1" i="0" u="none" strike="noStrike" baseline="0">
              <a:solidFill>
                <a:schemeClr val="accent2">
                  <a:lumMod val="50000"/>
                </a:schemeClr>
              </a:solidFill>
              <a:effectLst/>
              <a:latin typeface="+mn-lt"/>
              <a:ea typeface="+mn-ea"/>
              <a:cs typeface="+mn-cs"/>
            </a:rPr>
            <a:t>Examine the distributions for each variable </a:t>
          </a:r>
          <a:r>
            <a:rPr lang="en-US" sz="1200" b="1" i="0" u="none" strike="noStrike" baseline="0">
              <a:solidFill>
                <a:srgbClr val="0000FF"/>
              </a:solidFill>
              <a:effectLst/>
              <a:latin typeface="+mn-lt"/>
              <a:ea typeface="+mn-ea"/>
              <a:cs typeface="+mn-cs"/>
            </a:rPr>
            <a:t>using graphs and descriptive statistics.</a:t>
          </a:r>
        </a:p>
        <a:p>
          <a:r>
            <a:rPr lang="en-US" sz="1200" b="1" i="0" u="none" strike="noStrike" baseline="0">
              <a:solidFill>
                <a:srgbClr val="0000FF"/>
              </a:solidFill>
              <a:effectLst/>
              <a:latin typeface="+mn-lt"/>
              <a:ea typeface="+mn-ea"/>
              <a:cs typeface="+mn-cs"/>
            </a:rPr>
            <a:t>3. </a:t>
          </a:r>
          <a:r>
            <a:rPr lang="en-US" sz="1600" b="1" i="0" u="none" strike="noStrike" baseline="0">
              <a:solidFill>
                <a:schemeClr val="accent2">
                  <a:lumMod val="50000"/>
                </a:schemeClr>
              </a:solidFill>
              <a:effectLst/>
              <a:latin typeface="+mn-lt"/>
              <a:ea typeface="+mn-ea"/>
              <a:cs typeface="+mn-cs"/>
            </a:rPr>
            <a:t>Examine the relationships between a response variable and all potential predictors</a:t>
          </a:r>
          <a:r>
            <a:rPr lang="en-US" sz="1200" b="1" i="0" u="none" strike="noStrike" baseline="0">
              <a:solidFill>
                <a:srgbClr val="0000FF"/>
              </a:solidFill>
              <a:effectLst/>
              <a:latin typeface="+mn-lt"/>
              <a:ea typeface="+mn-ea"/>
              <a:cs typeface="+mn-cs"/>
            </a:rPr>
            <a:t>.</a:t>
          </a:r>
        </a:p>
        <a:p>
          <a:r>
            <a:rPr lang="en-US" sz="1200" b="1" i="0" u="none" strike="noStrike" baseline="0">
              <a:solidFill>
                <a:srgbClr val="0000FF"/>
              </a:solidFill>
              <a:effectLst/>
              <a:latin typeface="+mn-lt"/>
              <a:ea typeface="+mn-ea"/>
              <a:cs typeface="+mn-cs"/>
            </a:rPr>
            <a:t>     Y vs. X scatter graphs for visual observation and correlations for a statistical measure of linear association.</a:t>
          </a:r>
        </a:p>
        <a:p>
          <a:r>
            <a:rPr lang="en-US" sz="1200" b="1" i="0" u="none" strike="noStrike" baseline="0">
              <a:solidFill>
                <a:srgbClr val="0000FF"/>
              </a:solidFill>
              <a:effectLst/>
              <a:latin typeface="+mn-lt"/>
              <a:ea typeface="+mn-ea"/>
              <a:cs typeface="+mn-cs"/>
            </a:rPr>
            <a:t>     Partial regression plots in multiple regression do take other predictors into account &amp; should be used.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00FF"/>
              </a:solidFill>
              <a:effectLst/>
              <a:uLnTx/>
              <a:uFillTx/>
              <a:latin typeface="+mn-lt"/>
              <a:ea typeface="+mn-ea"/>
              <a:cs typeface="+mn-cs"/>
            </a:rPr>
            <a:t>4. </a:t>
          </a:r>
          <a:r>
            <a:rPr kumimoji="0" lang="en-US" sz="1600" b="1" i="0" u="none" strike="noStrike" kern="0" cap="none" spc="0" normalizeH="0" baseline="0" noProof="0">
              <a:ln>
                <a:noFill/>
              </a:ln>
              <a:solidFill>
                <a:srgbClr val="ED7D31">
                  <a:lumMod val="50000"/>
                </a:srgbClr>
              </a:solidFill>
              <a:effectLst/>
              <a:uLnTx/>
              <a:uFillTx/>
              <a:latin typeface="+mn-lt"/>
              <a:ea typeface="+mn-ea"/>
              <a:cs typeface="+mn-cs"/>
            </a:rPr>
            <a:t>Examine the relationships between all potential predictor variables </a:t>
          </a:r>
          <a:r>
            <a:rPr kumimoji="0" lang="en-US" sz="1200" b="1" i="0" u="none" strike="noStrike" kern="0" cap="none" spc="0" normalizeH="0" baseline="0" noProof="0">
              <a:ln>
                <a:noFill/>
              </a:ln>
              <a:solidFill>
                <a:srgbClr val="0000FF"/>
              </a:solidFill>
              <a:effectLst/>
              <a:uLnTx/>
              <a:uFillTx/>
              <a:latin typeface="+mn-lt"/>
              <a:ea typeface="+mn-ea"/>
              <a:cs typeface="+mn-cs"/>
            </a:rPr>
            <a:t>for multiple regression.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00FF"/>
              </a:solidFill>
              <a:effectLst/>
              <a:uLnTx/>
              <a:uFillTx/>
              <a:latin typeface="+mn-lt"/>
              <a:ea typeface="+mn-ea"/>
              <a:cs typeface="+mn-cs"/>
            </a:rPr>
            <a:t>     Predictor variables with a strong linear association between them may signal collinearity problems for the model.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rgbClr val="0000FF"/>
            </a:solidFill>
            <a:effectLst/>
            <a:uLnTx/>
            <a:uFillTx/>
            <a:latin typeface="+mn-lt"/>
            <a:ea typeface="+mn-ea"/>
            <a:cs typeface="+mn-cs"/>
          </a:endParaRPr>
        </a:p>
        <a:p>
          <a:endParaRPr lang="en-US" sz="1200" b="1" i="0" u="none" strike="noStrike" baseline="0">
            <a:solidFill>
              <a:srgbClr val="0000FF"/>
            </a:solidFill>
            <a:effectLst/>
            <a:latin typeface="+mn-lt"/>
            <a:ea typeface="+mn-ea"/>
            <a:cs typeface="+mn-cs"/>
          </a:endParaRPr>
        </a:p>
        <a:p>
          <a:endParaRPr lang="en-US" sz="1200" b="1" i="0" u="none" strike="noStrike" baseline="0">
            <a:solidFill>
              <a:srgbClr val="0000FF"/>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9525</xdr:rowOff>
    </xdr:from>
    <xdr:to>
      <xdr:col>10</xdr:col>
      <xdr:colOff>180975</xdr:colOff>
      <xdr:row>25</xdr:row>
      <xdr:rowOff>114300</xdr:rowOff>
    </xdr:to>
    <xdr:sp macro="" textlink="">
      <xdr:nvSpPr>
        <xdr:cNvPr id="2" name="TextBox 1"/>
        <xdr:cNvSpPr txBox="1"/>
      </xdr:nvSpPr>
      <xdr:spPr>
        <a:xfrm>
          <a:off x="66675" y="9525"/>
          <a:ext cx="6210300" cy="415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itchFamily="18" charset="0"/>
              <a:cs typeface="Times New Roman" pitchFamily="18" charset="0"/>
            </a:rPr>
            <a:t>Departures from Model</a:t>
          </a:r>
          <a:r>
            <a:rPr lang="en-US" sz="1400" b="1" baseline="0">
              <a:latin typeface="Times New Roman" pitchFamily="18" charset="0"/>
              <a:cs typeface="Times New Roman" pitchFamily="18" charset="0"/>
            </a:rPr>
            <a:t> that can be identified by Residuals </a:t>
          </a:r>
        </a:p>
        <a:p>
          <a:r>
            <a:rPr lang="en-US" sz="1200" baseline="0">
              <a:latin typeface="Times New Roman" pitchFamily="18" charset="0"/>
              <a:cs typeface="Times New Roman" pitchFamily="18" charset="0"/>
            </a:rPr>
            <a:t>1.  Regression function is not linear</a:t>
          </a:r>
        </a:p>
        <a:p>
          <a:r>
            <a:rPr lang="en-US" sz="1200">
              <a:latin typeface="Times New Roman" pitchFamily="18" charset="0"/>
              <a:cs typeface="Times New Roman" pitchFamily="18" charset="0"/>
            </a:rPr>
            <a:t>2.  Error terms do not have constant variance (homogeneity of variance)</a:t>
          </a:r>
        </a:p>
        <a:p>
          <a:r>
            <a:rPr lang="en-US" sz="1200">
              <a:latin typeface="Times New Roman" pitchFamily="18" charset="0"/>
              <a:cs typeface="Times New Roman" pitchFamily="18" charset="0"/>
            </a:rPr>
            <a:t>3.  Error terms are not independent</a:t>
          </a:r>
        </a:p>
        <a:p>
          <a:r>
            <a:rPr lang="en-US" sz="1200">
              <a:latin typeface="Times New Roman" pitchFamily="18" charset="0"/>
              <a:cs typeface="Times New Roman" pitchFamily="18" charset="0"/>
            </a:rPr>
            <a:t>4.  Model fits all but one or a few outlier (extreme)</a:t>
          </a:r>
          <a:r>
            <a:rPr lang="en-US" sz="1200" baseline="0">
              <a:latin typeface="Times New Roman" pitchFamily="18" charset="0"/>
              <a:cs typeface="Times New Roman" pitchFamily="18" charset="0"/>
            </a:rPr>
            <a:t> observations</a:t>
          </a:r>
        </a:p>
        <a:p>
          <a:r>
            <a:rPr lang="en-US" sz="1200" baseline="0">
              <a:latin typeface="Times New Roman" pitchFamily="18" charset="0"/>
              <a:cs typeface="Times New Roman" pitchFamily="18" charset="0"/>
            </a:rPr>
            <a:t>5.  Error terms are not normally distributed</a:t>
          </a:r>
        </a:p>
        <a:p>
          <a:r>
            <a:rPr lang="en-US" sz="1200" baseline="0">
              <a:latin typeface="Times New Roman" pitchFamily="18" charset="0"/>
              <a:cs typeface="Times New Roman" pitchFamily="18" charset="0"/>
            </a:rPr>
            <a:t>6.  One or more important predictor variables have been omitted from the model.</a:t>
          </a:r>
        </a:p>
        <a:p>
          <a:endParaRPr lang="en-US" sz="1100" baseline="0">
            <a:latin typeface="Times New Roman" pitchFamily="18" charset="0"/>
            <a:cs typeface="Times New Roman" pitchFamily="18" charset="0"/>
          </a:endParaRPr>
        </a:p>
        <a:p>
          <a:r>
            <a:rPr lang="en-US" sz="1400" b="1" baseline="0">
              <a:latin typeface="Times New Roman" pitchFamily="18" charset="0"/>
              <a:cs typeface="Times New Roman" pitchFamily="18" charset="0"/>
            </a:rPr>
            <a:t>Diagnostics for Residuals </a:t>
          </a:r>
        </a:p>
        <a:p>
          <a:r>
            <a:rPr lang="en-US" sz="1400" b="1" baseline="0">
              <a:solidFill>
                <a:srgbClr val="0000FF"/>
              </a:solidFill>
              <a:latin typeface="Times New Roman" pitchFamily="18" charset="0"/>
              <a:cs typeface="Times New Roman" pitchFamily="18" charset="0"/>
            </a:rPr>
            <a:t>1.  Plot of residuals against each predictor variable.  (option in Excel)</a:t>
          </a:r>
        </a:p>
        <a:p>
          <a:r>
            <a:rPr lang="en-US" sz="1400" b="1" baseline="0">
              <a:solidFill>
                <a:srgbClr val="0000FF"/>
              </a:solidFill>
              <a:latin typeface="Times New Roman" pitchFamily="18" charset="0"/>
              <a:cs typeface="Times New Roman" pitchFamily="18" charset="0"/>
            </a:rPr>
            <a:t>     JMP provides Leverage Plots </a:t>
          </a:r>
        </a:p>
        <a:p>
          <a:r>
            <a:rPr lang="en-US" sz="1400" b="1" baseline="0">
              <a:solidFill>
                <a:srgbClr val="0000FF"/>
              </a:solidFill>
              <a:latin typeface="Times New Roman" pitchFamily="18" charset="0"/>
              <a:cs typeface="Times New Roman" pitchFamily="18" charset="0"/>
            </a:rPr>
            <a:t>     (These are similar to Partial Residual Plots , pages 345, 346 &amp; 379) </a:t>
          </a:r>
        </a:p>
        <a:p>
          <a:r>
            <a:rPr lang="en-US" sz="1400" baseline="0">
              <a:solidFill>
                <a:schemeClr val="bg1">
                  <a:lumMod val="50000"/>
                </a:schemeClr>
              </a:solidFill>
              <a:latin typeface="Times New Roman" pitchFamily="18" charset="0"/>
              <a:cs typeface="Times New Roman" pitchFamily="18" charset="0"/>
            </a:rPr>
            <a:t>2.  </a:t>
          </a:r>
          <a:r>
            <a:rPr lang="en-US" sz="1100" baseline="0">
              <a:solidFill>
                <a:schemeClr val="bg1">
                  <a:lumMod val="50000"/>
                </a:schemeClr>
              </a:solidFill>
              <a:latin typeface="Times New Roman" pitchFamily="18" charset="0"/>
              <a:cs typeface="Times New Roman" pitchFamily="18" charset="0"/>
            </a:rPr>
            <a:t>Plot of absolute or squared residuals against each predictor variable.  (not covered)</a:t>
          </a:r>
        </a:p>
        <a:p>
          <a:r>
            <a:rPr lang="en-US" sz="1400" b="0" baseline="0">
              <a:latin typeface="Times New Roman" pitchFamily="18" charset="0"/>
              <a:cs typeface="Times New Roman" pitchFamily="18" charset="0"/>
            </a:rPr>
            <a:t>3.  Plot of residuals against the fitted values, Ŷ</a:t>
          </a:r>
          <a:r>
            <a:rPr lang="en-US" sz="1400" b="0" baseline="-25000">
              <a:latin typeface="Times New Roman" pitchFamily="18" charset="0"/>
              <a:cs typeface="Times New Roman" pitchFamily="18" charset="0"/>
            </a:rPr>
            <a:t>i</a:t>
          </a:r>
          <a:r>
            <a:rPr lang="en-US" sz="1400" b="0" baseline="0">
              <a:latin typeface="Times New Roman" pitchFamily="18" charset="0"/>
              <a:cs typeface="Times New Roman" pitchFamily="18" charset="0"/>
            </a:rPr>
            <a:t>.</a:t>
          </a:r>
        </a:p>
        <a:p>
          <a:r>
            <a:rPr lang="en-US" sz="1400" baseline="0">
              <a:latin typeface="Times New Roman" pitchFamily="18" charset="0"/>
              <a:cs typeface="Times New Roman" pitchFamily="18" charset="0"/>
            </a:rPr>
            <a:t>4.  </a:t>
          </a:r>
          <a:r>
            <a:rPr lang="en-US" sz="1200" baseline="0">
              <a:latin typeface="Times New Roman" pitchFamily="18" charset="0"/>
              <a:cs typeface="Times New Roman" pitchFamily="18" charset="0"/>
            </a:rPr>
            <a:t>Plot of residuals against time or other sequence.</a:t>
          </a:r>
        </a:p>
        <a:p>
          <a:r>
            <a:rPr lang="en-US" sz="1400" baseline="0">
              <a:latin typeface="Times New Roman" pitchFamily="18" charset="0"/>
              <a:cs typeface="Times New Roman" pitchFamily="18" charset="0"/>
            </a:rPr>
            <a:t>5.  </a:t>
          </a:r>
          <a:r>
            <a:rPr lang="en-US" sz="1200" baseline="0">
              <a:latin typeface="Times New Roman" pitchFamily="18" charset="0"/>
              <a:cs typeface="Times New Roman" pitchFamily="18" charset="0"/>
            </a:rPr>
            <a:t>Plot of residuals against omitted predictor values.</a:t>
          </a:r>
        </a:p>
        <a:p>
          <a:r>
            <a:rPr lang="en-US" sz="1400" baseline="0">
              <a:latin typeface="Times New Roman" pitchFamily="18" charset="0"/>
              <a:cs typeface="Times New Roman" pitchFamily="18" charset="0"/>
            </a:rPr>
            <a:t>6.  </a:t>
          </a:r>
          <a:r>
            <a:rPr lang="en-US" sz="1200" baseline="0">
              <a:latin typeface="Times New Roman" pitchFamily="18" charset="0"/>
              <a:cs typeface="Times New Roman" pitchFamily="18" charset="0"/>
            </a:rPr>
            <a:t>Box plot of residuals.   (Excel does not do box plots but a </a:t>
          </a:r>
          <a:r>
            <a:rPr lang="en-US" sz="1400" b="1" baseline="0">
              <a:latin typeface="Times New Roman" pitchFamily="18" charset="0"/>
              <a:cs typeface="Times New Roman" pitchFamily="18" charset="0"/>
            </a:rPr>
            <a:t>histogram can be used</a:t>
          </a:r>
          <a:r>
            <a:rPr lang="en-US" sz="1200" baseline="0">
              <a:latin typeface="Times New Roman" pitchFamily="18" charset="0"/>
              <a:cs typeface="Times New Roman" pitchFamily="18" charset="0"/>
            </a:rPr>
            <a:t>.)</a:t>
          </a:r>
        </a:p>
        <a:p>
          <a:r>
            <a:rPr lang="en-US" sz="1400" b="1" baseline="0">
              <a:latin typeface="Times New Roman" pitchFamily="18" charset="0"/>
              <a:cs typeface="Times New Roman" pitchFamily="18" charset="0"/>
            </a:rPr>
            <a:t>7.  Normal probability plot of residuals.  </a:t>
          </a:r>
        </a:p>
        <a:p>
          <a:r>
            <a:rPr lang="en-US" sz="1400" b="1" baseline="0">
              <a:latin typeface="Times New Roman" pitchFamily="18" charset="0"/>
              <a:cs typeface="Times New Roman" pitchFamily="18" charset="0"/>
            </a:rPr>
            <a:t>	</a:t>
          </a:r>
          <a:r>
            <a:rPr lang="en-US" sz="1400" b="1" baseline="0">
              <a:solidFill>
                <a:srgbClr val="FF0000"/>
              </a:solidFill>
              <a:latin typeface="Times New Roman" pitchFamily="18" charset="0"/>
              <a:cs typeface="Times New Roman" pitchFamily="18" charset="0"/>
            </a:rPr>
            <a:t>(Excel does a normal plot but it is not for Residuals!)</a:t>
          </a:r>
        </a:p>
        <a:p>
          <a:r>
            <a:rPr lang="en-US" sz="1400" b="1" baseline="0">
              <a:solidFill>
                <a:srgbClr val="0000FF"/>
              </a:solidFill>
              <a:latin typeface="Times New Roman" pitchFamily="18" charset="0"/>
              <a:cs typeface="Times New Roman" pitchFamily="18" charset="0"/>
            </a:rPr>
            <a:t>                    (Normal distribution can be fit to residuals in JMP)</a:t>
          </a:r>
        </a:p>
        <a:p>
          <a:endParaRPr lang="en-US" sz="1200" b="1" baseline="0">
            <a:solidFill>
              <a:srgbClr val="0000FF"/>
            </a:solidFill>
            <a:latin typeface="Times New Roman" pitchFamily="18" charset="0"/>
            <a:cs typeface="Times New Roman" pitchFamily="18" charset="0"/>
          </a:endParaRPr>
        </a:p>
        <a:p>
          <a:endParaRPr lang="en-US" sz="110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542925</xdr:colOff>
      <xdr:row>0</xdr:row>
      <xdr:rowOff>38100</xdr:rowOff>
    </xdr:from>
    <xdr:to>
      <xdr:col>5</xdr:col>
      <xdr:colOff>400050</xdr:colOff>
      <xdr:row>19</xdr:row>
      <xdr:rowOff>152400</xdr:rowOff>
    </xdr:to>
    <xdr:pic>
      <xdr:nvPicPr>
        <xdr:cNvPr id="2" name="Picture 1"/>
        <xdr:cNvPicPr>
          <a:picLocks noChangeAspect="1"/>
        </xdr:cNvPicPr>
      </xdr:nvPicPr>
      <xdr:blipFill rotWithShape="1">
        <a:blip xmlns:r="http://schemas.openxmlformats.org/officeDocument/2006/relationships" r:embed="rId1"/>
        <a:srcRect l="14936" t="30733" r="67419" b="18219"/>
        <a:stretch/>
      </xdr:blipFill>
      <xdr:spPr>
        <a:xfrm>
          <a:off x="1152525" y="609600"/>
          <a:ext cx="2295525" cy="3733800"/>
        </a:xfrm>
        <a:prstGeom prst="rect">
          <a:avLst/>
        </a:prstGeom>
      </xdr:spPr>
    </xdr:pic>
    <xdr:clientData/>
  </xdr:twoCellAnchor>
  <xdr:twoCellAnchor>
    <xdr:from>
      <xdr:col>3</xdr:col>
      <xdr:colOff>295275</xdr:colOff>
      <xdr:row>3</xdr:row>
      <xdr:rowOff>57150</xdr:rowOff>
    </xdr:from>
    <xdr:to>
      <xdr:col>5</xdr:col>
      <xdr:colOff>361950</xdr:colOff>
      <xdr:row>3</xdr:row>
      <xdr:rowOff>57150</xdr:rowOff>
    </xdr:to>
    <xdr:cxnSp macro="">
      <xdr:nvCxnSpPr>
        <xdr:cNvPr id="4" name="Straight Arrow Connector 3"/>
        <xdr:cNvCxnSpPr/>
      </xdr:nvCxnSpPr>
      <xdr:spPr>
        <a:xfrm flipH="1">
          <a:off x="2124075" y="120015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352425</xdr:colOff>
      <xdr:row>4</xdr:row>
      <xdr:rowOff>85725</xdr:rowOff>
    </xdr:from>
    <xdr:to>
      <xdr:col>6</xdr:col>
      <xdr:colOff>419100</xdr:colOff>
      <xdr:row>4</xdr:row>
      <xdr:rowOff>85725</xdr:rowOff>
    </xdr:to>
    <xdr:cxnSp macro="">
      <xdr:nvCxnSpPr>
        <xdr:cNvPr id="6" name="Straight Arrow Connector 5"/>
        <xdr:cNvCxnSpPr/>
      </xdr:nvCxnSpPr>
      <xdr:spPr>
        <a:xfrm flipH="1">
          <a:off x="2790825" y="1419225"/>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276225</xdr:colOff>
      <xdr:row>5</xdr:row>
      <xdr:rowOff>133350</xdr:rowOff>
    </xdr:from>
    <xdr:to>
      <xdr:col>6</xdr:col>
      <xdr:colOff>342900</xdr:colOff>
      <xdr:row>5</xdr:row>
      <xdr:rowOff>133350</xdr:rowOff>
    </xdr:to>
    <xdr:cxnSp macro="">
      <xdr:nvCxnSpPr>
        <xdr:cNvPr id="7" name="Straight Arrow Connector 6"/>
        <xdr:cNvCxnSpPr/>
      </xdr:nvCxnSpPr>
      <xdr:spPr>
        <a:xfrm flipH="1">
          <a:off x="2714625" y="165735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57150</xdr:colOff>
      <xdr:row>16</xdr:row>
      <xdr:rowOff>152400</xdr:rowOff>
    </xdr:from>
    <xdr:to>
      <xdr:col>7</xdr:col>
      <xdr:colOff>123825</xdr:colOff>
      <xdr:row>16</xdr:row>
      <xdr:rowOff>152400</xdr:rowOff>
    </xdr:to>
    <xdr:cxnSp macro="">
      <xdr:nvCxnSpPr>
        <xdr:cNvPr id="8" name="Straight Arrow Connector 7"/>
        <xdr:cNvCxnSpPr/>
      </xdr:nvCxnSpPr>
      <xdr:spPr>
        <a:xfrm flipH="1">
          <a:off x="3105150" y="377190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19050</xdr:colOff>
      <xdr:row>18</xdr:row>
      <xdr:rowOff>0</xdr:rowOff>
    </xdr:from>
    <xdr:to>
      <xdr:col>7</xdr:col>
      <xdr:colOff>85725</xdr:colOff>
      <xdr:row>18</xdr:row>
      <xdr:rowOff>0</xdr:rowOff>
    </xdr:to>
    <xdr:cxnSp macro="">
      <xdr:nvCxnSpPr>
        <xdr:cNvPr id="9" name="Straight Arrow Connector 8"/>
        <xdr:cNvCxnSpPr/>
      </xdr:nvCxnSpPr>
      <xdr:spPr>
        <a:xfrm flipH="1">
          <a:off x="3067050" y="400050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133350</xdr:colOff>
      <xdr:row>7</xdr:row>
      <xdr:rowOff>0</xdr:rowOff>
    </xdr:from>
    <xdr:to>
      <xdr:col>6</xdr:col>
      <xdr:colOff>200025</xdr:colOff>
      <xdr:row>7</xdr:row>
      <xdr:rowOff>0</xdr:rowOff>
    </xdr:to>
    <xdr:cxnSp macro="">
      <xdr:nvCxnSpPr>
        <xdr:cNvPr id="10" name="Straight Arrow Connector 9"/>
        <xdr:cNvCxnSpPr/>
      </xdr:nvCxnSpPr>
      <xdr:spPr>
        <a:xfrm flipH="1">
          <a:off x="2571750" y="190500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57150</xdr:colOff>
      <xdr:row>14</xdr:row>
      <xdr:rowOff>47625</xdr:rowOff>
    </xdr:from>
    <xdr:to>
      <xdr:col>6</xdr:col>
      <xdr:colOff>123825</xdr:colOff>
      <xdr:row>14</xdr:row>
      <xdr:rowOff>47625</xdr:rowOff>
    </xdr:to>
    <xdr:cxnSp macro="">
      <xdr:nvCxnSpPr>
        <xdr:cNvPr id="11" name="Straight Arrow Connector 10"/>
        <xdr:cNvCxnSpPr/>
      </xdr:nvCxnSpPr>
      <xdr:spPr>
        <a:xfrm flipH="1">
          <a:off x="2495550" y="3286125"/>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9525</xdr:colOff>
      <xdr:row>11</xdr:row>
      <xdr:rowOff>0</xdr:rowOff>
    </xdr:from>
    <xdr:to>
      <xdr:col>13</xdr:col>
      <xdr:colOff>447675</xdr:colOff>
      <xdr:row>17</xdr:row>
      <xdr:rowOff>95250</xdr:rowOff>
    </xdr:to>
    <xdr:sp macro="" textlink="">
      <xdr:nvSpPr>
        <xdr:cNvPr id="2" name="TextBox 1"/>
        <xdr:cNvSpPr txBox="1"/>
      </xdr:nvSpPr>
      <xdr:spPr>
        <a:xfrm>
          <a:off x="6248400" y="2247900"/>
          <a:ext cx="34861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6">
                  <a:lumMod val="50000"/>
                </a:schemeClr>
              </a:solidFill>
            </a:rPr>
            <a:t>Standardized or studentized</a:t>
          </a:r>
          <a:r>
            <a:rPr lang="en-US" sz="1100" baseline="0">
              <a:solidFill>
                <a:schemeClr val="accent6">
                  <a:lumMod val="50000"/>
                </a:schemeClr>
              </a:solidFill>
            </a:rPr>
            <a:t> measures tend to give a more known frame of reference for identifying values that stand out since for the standard normal distribution 68% of values are between -1 and +2 while 95% are between -2 and +2 and 99.7% are between -3 and +3. </a:t>
          </a:r>
          <a:endParaRPr lang="en-US" sz="1100">
            <a:solidFill>
              <a:schemeClr val="accent6">
                <a:lumMod val="50000"/>
              </a:schemeClr>
            </a:solidFill>
          </a:endParaRPr>
        </a:p>
      </xdr:txBody>
    </xdr:sp>
    <xdr:clientData/>
  </xdr:twoCellAnchor>
  <xdr:twoCellAnchor>
    <xdr:from>
      <xdr:col>7</xdr:col>
      <xdr:colOff>495299</xdr:colOff>
      <xdr:row>17</xdr:row>
      <xdr:rowOff>171449</xdr:rowOff>
    </xdr:from>
    <xdr:to>
      <xdr:col>13</xdr:col>
      <xdr:colOff>523874</xdr:colOff>
      <xdr:row>26</xdr:row>
      <xdr:rowOff>38099</xdr:rowOff>
    </xdr:to>
    <xdr:sp macro="" textlink="">
      <xdr:nvSpPr>
        <xdr:cNvPr id="3" name="TextBox 2"/>
        <xdr:cNvSpPr txBox="1"/>
      </xdr:nvSpPr>
      <xdr:spPr>
        <a:xfrm>
          <a:off x="6124574" y="3571874"/>
          <a:ext cx="36861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00FF"/>
              </a:solidFill>
            </a:rPr>
            <a:t>On page 350 KKNR 5th, cites that a </a:t>
          </a:r>
          <a:r>
            <a:rPr lang="en-US" sz="1400" b="1">
              <a:solidFill>
                <a:srgbClr val="0000FF"/>
              </a:solidFill>
            </a:rPr>
            <a:t>d</a:t>
          </a:r>
          <a:r>
            <a:rPr lang="en-US" sz="1400" b="1" baseline="-25000">
              <a:solidFill>
                <a:srgbClr val="0000FF"/>
              </a:solidFill>
            </a:rPr>
            <a:t>i</a:t>
          </a:r>
          <a:r>
            <a:rPr lang="en-US" sz="1400" b="1">
              <a:solidFill>
                <a:srgbClr val="0000FF"/>
              </a:solidFill>
            </a:rPr>
            <a:t> &gt; 1 for an observation suggests that it deserves</a:t>
          </a:r>
          <a:r>
            <a:rPr lang="en-US" sz="1400" b="1" baseline="0">
              <a:solidFill>
                <a:srgbClr val="0000FF"/>
              </a:solidFill>
            </a:rPr>
            <a:t> closer scrutiny.</a:t>
          </a:r>
        </a:p>
        <a:p>
          <a:r>
            <a:rPr lang="en-US" sz="1400" baseline="0">
              <a:solidFill>
                <a:srgbClr val="0000FF"/>
              </a:solidFill>
            </a:rPr>
            <a:t>Wikipedia cites d</a:t>
          </a:r>
          <a:r>
            <a:rPr lang="en-US" sz="1400" baseline="-25000">
              <a:solidFill>
                <a:srgbClr val="0000FF"/>
              </a:solidFill>
            </a:rPr>
            <a:t>i</a:t>
          </a:r>
          <a:r>
            <a:rPr lang="en-US" sz="1400" baseline="0">
              <a:solidFill>
                <a:srgbClr val="0000FF"/>
              </a:solidFill>
            </a:rPr>
            <a:t>/4 &gt; 1 as a criterion.  </a:t>
          </a:r>
        </a:p>
        <a:p>
          <a:r>
            <a:rPr lang="en-US" sz="1400" b="1" baseline="0">
              <a:solidFill>
                <a:srgbClr val="0000FF"/>
              </a:solidFill>
            </a:rPr>
            <a:t>Clearly a larger value of d</a:t>
          </a:r>
          <a:r>
            <a:rPr lang="en-US" sz="1400" b="1" baseline="-25000">
              <a:solidFill>
                <a:srgbClr val="0000FF"/>
              </a:solidFill>
            </a:rPr>
            <a:t>i</a:t>
          </a:r>
          <a:r>
            <a:rPr lang="en-US" sz="1400" b="1" baseline="0">
              <a:solidFill>
                <a:srgbClr val="0000FF"/>
              </a:solidFill>
            </a:rPr>
            <a:t> indicates more influence on the model.</a:t>
          </a:r>
          <a:endParaRPr lang="en-US" sz="1400" b="1">
            <a:solidFill>
              <a:srgbClr val="0000FF"/>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57149</xdr:rowOff>
    </xdr:from>
    <xdr:to>
      <xdr:col>11</xdr:col>
      <xdr:colOff>28575</xdr:colOff>
      <xdr:row>15</xdr:row>
      <xdr:rowOff>104775</xdr:rowOff>
    </xdr:to>
    <xdr:sp macro="" textlink="">
      <xdr:nvSpPr>
        <xdr:cNvPr id="2" name="Text 1"/>
        <xdr:cNvSpPr txBox="1">
          <a:spLocks noChangeArrowheads="1"/>
        </xdr:cNvSpPr>
      </xdr:nvSpPr>
      <xdr:spPr bwMode="auto">
        <a:xfrm>
          <a:off x="47625" y="57149"/>
          <a:ext cx="6686550" cy="24765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00"/>
              </a:solidFill>
              <a:latin typeface="Arial"/>
              <a:cs typeface="Arial"/>
            </a:rPr>
            <a:t>Multicollinearity (collinearity)</a:t>
          </a:r>
          <a:r>
            <a:rPr lang="en-US" sz="1200" b="0" i="0" u="none" strike="noStrike" baseline="0">
              <a:solidFill>
                <a:srgbClr val="000000"/>
              </a:solidFill>
              <a:latin typeface="Arial"/>
              <a:cs typeface="Arial"/>
            </a:rPr>
            <a:t> occurs when two or more independent (predictor) variables are linearly related.  This linear relationship between predictor variables causes the X'X matrix used to calculate the parameter coefficient estimates and standard errors to be ill-conditioned, which allows for estimates that are not consistent with what would be expected for the phenomenon being modeled.  When multicollinearity is present then one may observe:</a:t>
          </a:r>
        </a:p>
        <a:p>
          <a:pPr algn="l" rtl="0">
            <a:defRPr sz="1000"/>
          </a:pPr>
          <a:r>
            <a:rPr lang="en-US" sz="1200" b="0" i="0" u="none" strike="noStrike" baseline="0">
              <a:solidFill>
                <a:srgbClr val="000000"/>
              </a:solidFill>
              <a:latin typeface="Arial"/>
              <a:cs typeface="Arial"/>
            </a:rPr>
            <a:t>1. Coefficient estimates that have values very different from expected. </a:t>
          </a:r>
        </a:p>
        <a:p>
          <a:pPr algn="l" rtl="0">
            <a:defRPr sz="1000"/>
          </a:pPr>
          <a:r>
            <a:rPr lang="en-US" sz="1200" b="0" i="0" u="none" strike="noStrike" baseline="0">
              <a:solidFill>
                <a:srgbClr val="000000"/>
              </a:solidFill>
              <a:latin typeface="Arial"/>
              <a:cs typeface="Arial"/>
            </a:rPr>
            <a:t>    (It may be negative when expected to be positive and vice-versa)</a:t>
          </a:r>
        </a:p>
        <a:p>
          <a:pPr algn="l" rtl="0">
            <a:defRPr sz="1000"/>
          </a:pPr>
          <a:r>
            <a:rPr lang="en-US" sz="1200" b="0" i="0" u="none" strike="noStrike" baseline="0">
              <a:solidFill>
                <a:srgbClr val="000000"/>
              </a:solidFill>
              <a:latin typeface="Arial"/>
              <a:cs typeface="Arial"/>
            </a:rPr>
            <a:t>2. Coefficient estimates that have large variability as other predictor variables are introduced to or removed from the model. </a:t>
          </a:r>
        </a:p>
        <a:p>
          <a:pPr algn="l" rtl="0">
            <a:defRPr sz="1000"/>
          </a:pPr>
          <a:r>
            <a:rPr lang="en-US" sz="1200" b="0" i="0" u="none" strike="noStrike" baseline="0">
              <a:solidFill>
                <a:srgbClr val="000000"/>
              </a:solidFill>
              <a:latin typeface="Arial"/>
              <a:cs typeface="Arial"/>
            </a:rPr>
            <a:t>3.  A coefficient estimate that is not significant when logic indicates that it should be significant.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FF"/>
              </a:solidFill>
              <a:latin typeface="Arial"/>
              <a:cs typeface="Arial"/>
            </a:rPr>
            <a:t>Note that adding an interaction term creates collinearity.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12</xdr:col>
      <xdr:colOff>533400</xdr:colOff>
      <xdr:row>89</xdr:row>
      <xdr:rowOff>104775</xdr:rowOff>
    </xdr:to>
    <xdr:sp macro="" textlink="">
      <xdr:nvSpPr>
        <xdr:cNvPr id="2" name="Text Box 1"/>
        <xdr:cNvSpPr txBox="1">
          <a:spLocks noChangeArrowheads="1"/>
        </xdr:cNvSpPr>
      </xdr:nvSpPr>
      <xdr:spPr bwMode="auto">
        <a:xfrm>
          <a:off x="0" y="19050"/>
          <a:ext cx="7848600" cy="14497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r>
            <a:rPr lang="en-US" sz="1100" b="1">
              <a:effectLst/>
              <a:latin typeface="+mn-lt"/>
              <a:ea typeface="+mn-ea"/>
              <a:cs typeface="+mn-cs"/>
            </a:rPr>
            <a:t>Multicollinearity in Multiple Linear Regression using Ordinary Least Squares</a:t>
          </a:r>
          <a:endParaRPr lang="en-US" sz="1100">
            <a:effectLst/>
            <a:latin typeface="+mn-lt"/>
            <a:ea typeface="+mn-ea"/>
            <a:cs typeface="+mn-cs"/>
          </a:endParaRPr>
        </a:p>
        <a:p>
          <a:r>
            <a:rPr lang="en-US" sz="1100">
              <a:effectLst/>
              <a:latin typeface="+mn-lt"/>
              <a:ea typeface="+mn-ea"/>
              <a:cs typeface="+mn-cs"/>
            </a:rPr>
            <a:t>Prepared by Robert L. Andrews</a:t>
          </a:r>
        </a:p>
        <a:p>
          <a:r>
            <a:rPr lang="en-US" sz="1100">
              <a:effectLst/>
              <a:latin typeface="+mn-lt"/>
              <a:ea typeface="+mn-ea"/>
              <a:cs typeface="+mn-cs"/>
            </a:rPr>
            <a:t> </a:t>
          </a:r>
        </a:p>
        <a:p>
          <a:r>
            <a:rPr lang="en-US" sz="1100">
              <a:effectLst/>
              <a:latin typeface="+mn-lt"/>
              <a:ea typeface="+mn-ea"/>
              <a:cs typeface="+mn-cs"/>
            </a:rPr>
            <a:t>The collinearity diagnostic measures (statistics) provide information to allow the analyst to detect when the regression independent variables are intercorrelated to the degree that the regression output may be adversely affected.  Interrelatedness of the independent variables creates what is termed as an ill-conditioned X’X matrix.  The process for inverting the matrix and calculating the regression coefficient estimates becomes unstable increasing the likelihood of unreasonable estimates.  Multicollinearity or collinearity measures of interest include:</a:t>
          </a:r>
        </a:p>
        <a:p>
          <a:pPr lvl="0"/>
          <a:r>
            <a:rPr lang="en-US" sz="1100" b="1">
              <a:effectLst/>
              <a:latin typeface="+mn-lt"/>
              <a:ea typeface="+mn-ea"/>
              <a:cs typeface="+mn-cs"/>
            </a:rPr>
            <a:t>Bivariate X Y Scatter Plots and Correlations </a:t>
          </a:r>
          <a:r>
            <a:rPr lang="en-US" sz="1100" b="0">
              <a:effectLst/>
              <a:latin typeface="+mn-lt"/>
              <a:ea typeface="+mn-ea"/>
              <a:cs typeface="+mn-cs"/>
            </a:rPr>
            <a:t>provide</a:t>
          </a:r>
          <a:r>
            <a:rPr lang="en-US" sz="1100" b="1">
              <a:effectLst/>
              <a:latin typeface="+mn-lt"/>
              <a:ea typeface="+mn-ea"/>
              <a:cs typeface="+mn-cs"/>
            </a:rPr>
            <a:t> </a:t>
          </a:r>
          <a:r>
            <a:rPr lang="en-US" sz="1100">
              <a:effectLst/>
              <a:latin typeface="+mn-lt"/>
              <a:ea typeface="+mn-ea"/>
              <a:cs typeface="+mn-cs"/>
            </a:rPr>
            <a:t>evidence of the magnitude of the linear relationship between two variables.  If two variables that are included as independent variables in a multiple regression analysis and are highly linearly related or correlated (positively or negatively) then these variables clearly violate the assumption of independence making the Ordinary Least Squares, OLS, process unstable for estimating the regression coefficients.  However using bivariate X Y</a:t>
          </a:r>
          <a:r>
            <a:rPr lang="en-US" sz="1100" baseline="0">
              <a:effectLst/>
              <a:latin typeface="+mn-lt"/>
              <a:ea typeface="+mn-ea"/>
              <a:cs typeface="+mn-cs"/>
            </a:rPr>
            <a:t> scatters or </a:t>
          </a:r>
          <a:r>
            <a:rPr lang="en-US" sz="1100">
              <a:effectLst/>
              <a:latin typeface="+mn-lt"/>
              <a:ea typeface="+mn-ea"/>
              <a:cs typeface="+mn-cs"/>
            </a:rPr>
            <a:t>correlations alone may not detect linear relations between multiple variables, one should also consider measures for multiple variables.</a:t>
          </a:r>
        </a:p>
        <a:p>
          <a:pPr lvl="0"/>
          <a:r>
            <a:rPr lang="en-US" sz="1100" b="1">
              <a:effectLst/>
              <a:latin typeface="+mn-lt"/>
              <a:ea typeface="+mn-ea"/>
              <a:cs typeface="+mn-cs"/>
            </a:rPr>
            <a:t>Tolerance </a:t>
          </a:r>
          <a:r>
            <a:rPr lang="en-US" sz="1100">
              <a:effectLst/>
              <a:latin typeface="+mn-lt"/>
              <a:ea typeface="+mn-ea"/>
              <a:cs typeface="+mn-cs"/>
            </a:rPr>
            <a:t>(a measure calculated for each independent variable) is 1 – R</a:t>
          </a:r>
          <a:r>
            <a:rPr lang="en-US" sz="1100" baseline="30000">
              <a:effectLst/>
              <a:latin typeface="+mn-lt"/>
              <a:ea typeface="+mn-ea"/>
              <a:cs typeface="+mn-cs"/>
            </a:rPr>
            <a:t>2</a:t>
          </a:r>
          <a:r>
            <a:rPr lang="en-US" sz="1100">
              <a:effectLst/>
              <a:latin typeface="+mn-lt"/>
              <a:ea typeface="+mn-ea"/>
              <a:cs typeface="+mn-cs"/>
            </a:rPr>
            <a:t>, the R</a:t>
          </a:r>
          <a:r>
            <a:rPr lang="en-US" sz="1100" baseline="30000">
              <a:effectLst/>
              <a:latin typeface="+mn-lt"/>
              <a:ea typeface="+mn-ea"/>
              <a:cs typeface="+mn-cs"/>
            </a:rPr>
            <a:t>2</a:t>
          </a:r>
          <a:r>
            <a:rPr lang="en-US" sz="1100">
              <a:effectLst/>
              <a:latin typeface="+mn-lt"/>
              <a:ea typeface="+mn-ea"/>
              <a:cs typeface="+mn-cs"/>
            </a:rPr>
            <a:t> value is obtained using the specific independent variable as the dependent, Y, and X (predictors) are all of the other original independents.  Tolerance represents the proportion of variability that is not explained by the other independent variables in the regression model.  When tolerance is close to 0, most of the variability for the variable can be explained by other independent variables.  Hence, there is high multicollinearity due to that variable’s linear relationship with other independents. One effect is the increased variance of the OLS regression coefficient estimate for that variable.  </a:t>
          </a:r>
        </a:p>
        <a:p>
          <a:pPr lvl="0"/>
          <a:r>
            <a:rPr lang="en-US" sz="1100" b="1">
              <a:effectLst/>
              <a:latin typeface="+mn-lt"/>
              <a:ea typeface="+mn-ea"/>
              <a:cs typeface="+mn-cs"/>
            </a:rPr>
            <a:t>Variance Inflation Factor,VIF</a:t>
          </a:r>
          <a:r>
            <a:rPr lang="en-US" sz="1100">
              <a:effectLst/>
              <a:latin typeface="+mn-lt"/>
              <a:ea typeface="+mn-ea"/>
              <a:cs typeface="+mn-cs"/>
            </a:rPr>
            <a:t>, (a measure calculated for each variable) is simply the reciprocal of tolerance, 1/Tolerance.  It measures the degree to which the interrelatedness of the variable with other predictor variables inflates the variance of the estimated regression coefficient for that variable.  Hence the square root of the VIF is the degree to which the collinearity has increased the standard error for that variable’s coeeficient.  A high VIF value indicates high collinearity of that variable with other independents and instability of the regression coefficient estimation process.  There are no statistical tests to test for multicollinearity using the tolerance or VIF measures.  VIF=1 is ideal and many authors use </a:t>
          </a:r>
          <a:r>
            <a:rPr lang="en-US" sz="1100" b="1">
              <a:effectLst/>
              <a:latin typeface="+mn-lt"/>
              <a:ea typeface="+mn-ea"/>
              <a:cs typeface="+mn-cs"/>
            </a:rPr>
            <a:t>VIF=10 as a suggested upper limit for indicting a definite multicollinearity problem for an individual variable</a:t>
          </a:r>
          <a:r>
            <a:rPr lang="en-US" sz="1100">
              <a:effectLst/>
              <a:latin typeface="+mn-lt"/>
              <a:ea typeface="+mn-ea"/>
              <a:cs typeface="+mn-cs"/>
            </a:rPr>
            <a:t> (VIF=10 inflates the Standard Error by 3.16).  Some would consider VIF=4 (doubling the Standard Error) as a minimum for indicating a possible multicollinearity problem.</a:t>
          </a:r>
        </a:p>
        <a:p>
          <a:r>
            <a:rPr lang="en-US" sz="1200" b="1">
              <a:solidFill>
                <a:srgbClr val="0000FF"/>
              </a:solidFill>
              <a:effectLst/>
              <a:latin typeface="+mn-lt"/>
              <a:ea typeface="+mn-ea"/>
              <a:cs typeface="+mn-cs"/>
            </a:rPr>
            <a:t>Guideline for Interpreting VIF Values</a:t>
          </a:r>
          <a:endParaRPr lang="en-US" sz="1200">
            <a:solidFill>
              <a:srgbClr val="0000FF"/>
            </a:solidFill>
            <a:effectLst/>
            <a:latin typeface="+mn-lt"/>
            <a:ea typeface="+mn-ea"/>
            <a:cs typeface="+mn-cs"/>
          </a:endParaRPr>
        </a:p>
        <a:p>
          <a:r>
            <a:rPr lang="en-US" sz="1200" b="1">
              <a:solidFill>
                <a:srgbClr val="0000FF"/>
              </a:solidFill>
              <a:effectLst/>
              <a:latin typeface="+mn-lt"/>
              <a:ea typeface="+mn-ea"/>
              <a:cs typeface="+mn-cs"/>
            </a:rPr>
            <a:t>Acceptable &lt; 4 &lt; Gray Area, Possible Collinearity Issue &lt; 10 &lt; Serious Collinearity Issue</a:t>
          </a:r>
          <a:endParaRPr lang="en-US" sz="1200">
            <a:solidFill>
              <a:srgbClr val="0000FF"/>
            </a:solidFill>
            <a:effectLst/>
            <a:latin typeface="+mn-lt"/>
            <a:ea typeface="+mn-ea"/>
            <a:cs typeface="+mn-cs"/>
          </a:endParaRPr>
        </a:p>
        <a:p>
          <a:r>
            <a:rPr lang="en-US" sz="1100">
              <a:effectLst/>
              <a:latin typeface="+mn-lt"/>
              <a:ea typeface="+mn-ea"/>
              <a:cs typeface="+mn-cs"/>
            </a:rPr>
            <a:t> </a:t>
          </a:r>
        </a:p>
        <a:p>
          <a:pPr lvl="0"/>
          <a:r>
            <a:rPr lang="en-US" sz="1100" b="1">
              <a:effectLst/>
              <a:latin typeface="+mn-lt"/>
              <a:ea typeface="+mn-ea"/>
              <a:cs typeface="+mn-cs"/>
            </a:rPr>
            <a:t>Condition Index</a:t>
          </a:r>
          <a:r>
            <a:rPr lang="en-US" sz="1100">
              <a:effectLst/>
              <a:latin typeface="+mn-lt"/>
              <a:ea typeface="+mn-ea"/>
              <a:cs typeface="+mn-cs"/>
            </a:rPr>
            <a:t> values are calculated from the eigenvalues for a rescaled crossproduct X’X matrix.  Unlike tolerance and VIF measures that are for individual variables, condition index values are for individual dimensions/components/factors and measure the amount of the variability it accounts for in the rescaled crossproduct X’X matrix.  The rescaled crossproduct X’X matrix values are obtained by dividing each original value by the square root of the sum of squared original values for that column in the original matrix, including those for the intercept.  This yields an X’X matrix with ones on the main diagonal.  Eigenvalues close to 0 indicate dimensions which explain little variability.  A wide spread in eigenvalues indicates an ill-conditioned crossproduct matrix, meaning there is a problem with multicollinearity.  A condition index is calculated for each dimension/component/factor by taking the square root of ratio of the largest eigenvalue divided by the eigenvalue for the dimension.  </a:t>
          </a:r>
          <a:r>
            <a:rPr lang="en-US" sz="1200">
              <a:effectLst/>
              <a:latin typeface="+mn-lt"/>
              <a:ea typeface="+mn-ea"/>
              <a:cs typeface="+mn-cs"/>
            </a:rPr>
            <a:t>A common rule of thumb is that a </a:t>
          </a:r>
          <a:r>
            <a:rPr lang="en-US" sz="1200" b="1">
              <a:solidFill>
                <a:srgbClr val="0000FF"/>
              </a:solidFill>
              <a:effectLst/>
              <a:latin typeface="+mn-lt"/>
              <a:ea typeface="+mn-ea"/>
              <a:cs typeface="+mn-cs"/>
            </a:rPr>
            <a:t>condition index over 15 indicates a possible multicollinearity problem </a:t>
          </a:r>
          <a:r>
            <a:rPr lang="en-US" sz="1200">
              <a:effectLst/>
              <a:latin typeface="+mn-lt"/>
              <a:ea typeface="+mn-ea"/>
              <a:cs typeface="+mn-cs"/>
            </a:rPr>
            <a:t>and a </a:t>
          </a:r>
          <a:r>
            <a:rPr lang="en-US" sz="1200" b="1">
              <a:solidFill>
                <a:srgbClr val="0000FF"/>
              </a:solidFill>
              <a:effectLst/>
              <a:latin typeface="+mn-lt"/>
              <a:ea typeface="+mn-ea"/>
              <a:cs typeface="+mn-cs"/>
            </a:rPr>
            <a:t>condition index over 30 suggests a serious multicollinearity problem</a:t>
          </a:r>
          <a:r>
            <a:rPr lang="en-US" sz="1200">
              <a:effectLst/>
              <a:latin typeface="+mn-lt"/>
              <a:ea typeface="+mn-ea"/>
              <a:cs typeface="+mn-cs"/>
            </a:rPr>
            <a:t>.  </a:t>
          </a:r>
          <a:r>
            <a:rPr lang="en-US" sz="1100">
              <a:effectLst/>
              <a:latin typeface="+mn-lt"/>
              <a:ea typeface="+mn-ea"/>
              <a:cs typeface="+mn-cs"/>
            </a:rPr>
            <a:t>Since each dimension is a linear combination of the original variables the analyst using OLS regression is not able to merely exclude the problematic dimension.  Hence a guide is needed to determine which variables are associated with the problematic dimension.</a:t>
          </a:r>
        </a:p>
        <a:p>
          <a:pPr lvl="0"/>
          <a:r>
            <a:rPr lang="en-US" sz="1100" b="1">
              <a:effectLst/>
              <a:latin typeface="+mn-lt"/>
              <a:ea typeface="+mn-ea"/>
              <a:cs typeface="+mn-cs"/>
            </a:rPr>
            <a:t>Regression Coefficient Variance Decomposition Proportions </a:t>
          </a:r>
          <a:r>
            <a:rPr lang="en-US" sz="1100">
              <a:effectLst/>
              <a:latin typeface="+mn-lt"/>
              <a:ea typeface="+mn-ea"/>
              <a:cs typeface="+mn-cs"/>
            </a:rPr>
            <a:t>provide a breakdown or decomposition of the variance associated with each regression coefficient, including the intercept.  This breakdown is according to the individual dimensions/components/factors and reported as a percentage of the total variance for that coefficient that is associated with the respective dimension.  The VIF measures are based on the fact that interrelatedness of a variable with other predictor variables inflates the variance of the estimated regression coefficient for that variable.  Since the only cure available to the analyst using standard OLS is the selection of independent variables included in the model, then </a:t>
          </a:r>
          <a:r>
            <a:rPr lang="en-US" sz="1200" b="1">
              <a:effectLst/>
              <a:latin typeface="+mn-lt"/>
              <a:ea typeface="+mn-ea"/>
              <a:cs typeface="+mn-cs"/>
            </a:rPr>
            <a:t>some measure(s) must be provided to better pinpoint variables that contribute to the instability of the estimation process </a:t>
          </a:r>
          <a:r>
            <a:rPr lang="en-US" sz="1200">
              <a:effectLst/>
              <a:latin typeface="+mn-lt"/>
              <a:ea typeface="+mn-ea"/>
              <a:cs typeface="+mn-cs"/>
            </a:rPr>
            <a:t>associated with inverting the crossproduct X’X matrix</a:t>
          </a:r>
          <a:r>
            <a:rPr lang="en-US" sz="1100">
              <a:effectLst/>
              <a:latin typeface="+mn-lt"/>
              <a:ea typeface="+mn-ea"/>
              <a:cs typeface="+mn-cs"/>
            </a:rPr>
            <a:t>.  Since interrelatedness must involve more than one variable then one looks to the dimensions with a high index value to see if the proportion of variance is high for two or more variables.</a:t>
          </a:r>
        </a:p>
        <a:p>
          <a:r>
            <a:rPr lang="en-US" sz="1100" b="1">
              <a:effectLst/>
              <a:latin typeface="+mn-lt"/>
              <a:ea typeface="+mn-ea"/>
              <a:cs typeface="+mn-cs"/>
            </a:rPr>
            <a:t>Hence Belsley, Kuh and Welsch propose </a:t>
          </a:r>
          <a:r>
            <a:rPr lang="en-US" sz="1100" b="1">
              <a:solidFill>
                <a:schemeClr val="tx1"/>
              </a:solidFill>
              <a:effectLst/>
              <a:latin typeface="+mn-lt"/>
              <a:ea typeface="+mn-ea"/>
              <a:cs typeface="+mn-cs"/>
            </a:rPr>
            <a:t>that </a:t>
          </a:r>
          <a:r>
            <a:rPr lang="en-US" sz="1200" b="1">
              <a:solidFill>
                <a:srgbClr val="0000FF"/>
              </a:solidFill>
              <a:effectLst/>
              <a:latin typeface="+mn-lt"/>
              <a:ea typeface="+mn-ea"/>
              <a:cs typeface="+mn-cs"/>
            </a:rPr>
            <a:t>degrading collinearity exists when one observes at least one dimension with both </a:t>
          </a:r>
          <a:endParaRPr lang="en-US" sz="1200">
            <a:solidFill>
              <a:srgbClr val="0000FF"/>
            </a:solidFill>
            <a:effectLst/>
            <a:latin typeface="+mn-lt"/>
            <a:ea typeface="+mn-ea"/>
            <a:cs typeface="+mn-cs"/>
          </a:endParaRPr>
        </a:p>
        <a:p>
          <a:pPr lvl="0"/>
          <a:r>
            <a:rPr lang="en-US" sz="1200" b="1">
              <a:solidFill>
                <a:srgbClr val="0000FF"/>
              </a:solidFill>
              <a:effectLst/>
              <a:latin typeface="+mn-lt"/>
              <a:ea typeface="+mn-ea"/>
              <a:cs typeface="+mn-cs"/>
            </a:rPr>
            <a:t>a high condition index (generally accepted guide is value greater than 30) and two or more estimated regression coefficient’s variance decomposition proportions are high (generally accepted guide is value greater than .5).</a:t>
          </a:r>
          <a:endParaRPr lang="en-US" sz="1200">
            <a:solidFill>
              <a:srgbClr val="0000FF"/>
            </a:solidFill>
            <a:effectLst/>
            <a:latin typeface="+mn-lt"/>
            <a:ea typeface="+mn-ea"/>
            <a:cs typeface="+mn-cs"/>
          </a:endParaRPr>
        </a:p>
        <a:p>
          <a:r>
            <a:rPr lang="en-US" sz="1100">
              <a:effectLst/>
              <a:latin typeface="+mn-lt"/>
              <a:ea typeface="+mn-ea"/>
              <a:cs typeface="+mn-cs"/>
            </a:rPr>
            <a:t> </a:t>
          </a:r>
        </a:p>
        <a:p>
          <a:r>
            <a:rPr lang="en-US" sz="1100">
              <a:effectLst/>
              <a:latin typeface="+mn-lt"/>
              <a:ea typeface="+mn-ea"/>
              <a:cs typeface="+mn-cs"/>
            </a:rPr>
            <a:t>No clear prescription exits for the best way to eliminate a multicollinearity problem.  Generally the analyst looks to eliminate variables that are problematic.  The analyst has multiple objectives in building a good model to describe the linear relationship between a dependent variable and a set of independent variables.  Eliminating collinearity problems is just one of those objectives.  Hence the analyst may want to try multiple models to see which one seems to be best, given these multiple objectives.  Statistical packages provide automated solution methods such as Forward, Backward &amp; Stepwise that can be helpful in addition to trying specific models that make sense to the analyst.</a:t>
          </a:r>
        </a:p>
        <a:p>
          <a:r>
            <a:rPr lang="en-US" sz="1100">
              <a:effectLst/>
              <a:latin typeface="+mn-lt"/>
              <a:ea typeface="+mn-ea"/>
              <a:cs typeface="+mn-cs"/>
            </a:rPr>
            <a:t> </a:t>
          </a:r>
        </a:p>
        <a:p>
          <a:r>
            <a:rPr lang="en-US" sz="1100">
              <a:effectLst/>
              <a:latin typeface="+mn-lt"/>
              <a:ea typeface="+mn-ea"/>
              <a:cs typeface="+mn-cs"/>
            </a:rPr>
            <a:t>Information sources: </a:t>
          </a:r>
        </a:p>
        <a:p>
          <a:r>
            <a:rPr lang="en-US" sz="1100" i="1">
              <a:effectLst/>
              <a:latin typeface="+mn-lt"/>
              <a:ea typeface="+mn-ea"/>
              <a:cs typeface="+mn-cs"/>
            </a:rPr>
            <a:t>Applied Regression</a:t>
          </a:r>
          <a:r>
            <a:rPr lang="en-US" sz="1100" i="1" baseline="0">
              <a:effectLst/>
              <a:latin typeface="+mn-lt"/>
              <a:ea typeface="+mn-ea"/>
              <a:cs typeface="+mn-cs"/>
            </a:rPr>
            <a:t> Analysis and Other Multivariate Methods (5th edition) </a:t>
          </a:r>
          <a:r>
            <a:rPr lang="en-US" sz="1100" i="0" baseline="0">
              <a:effectLst/>
              <a:latin typeface="+mn-lt"/>
              <a:ea typeface="+mn-ea"/>
              <a:cs typeface="+mn-cs"/>
            </a:rPr>
            <a:t>by Kleinbaum, Kupper, Nizam &amp; Rosenberg</a:t>
          </a:r>
          <a:endParaRPr lang="en-US" sz="1100" i="0">
            <a:effectLst/>
            <a:latin typeface="+mn-lt"/>
            <a:ea typeface="+mn-ea"/>
            <a:cs typeface="+mn-cs"/>
          </a:endParaRPr>
        </a:p>
        <a:p>
          <a:r>
            <a:rPr lang="en-US" sz="1100" i="1">
              <a:effectLst/>
              <a:latin typeface="+mn-lt"/>
              <a:ea typeface="+mn-ea"/>
              <a:cs typeface="+mn-cs"/>
            </a:rPr>
            <a:t>Multivariate Data Analysis</a:t>
          </a:r>
          <a:r>
            <a:rPr lang="en-US" sz="1100">
              <a:effectLst/>
              <a:latin typeface="+mn-lt"/>
              <a:ea typeface="+mn-ea"/>
              <a:cs typeface="+mn-cs"/>
            </a:rPr>
            <a:t> (7</a:t>
          </a:r>
          <a:r>
            <a:rPr lang="en-US" sz="1100" baseline="30000">
              <a:effectLst/>
              <a:latin typeface="+mn-lt"/>
              <a:ea typeface="+mn-ea"/>
              <a:cs typeface="+mn-cs"/>
            </a:rPr>
            <a:t>th</a:t>
          </a:r>
          <a:r>
            <a:rPr lang="en-US" sz="1100">
              <a:effectLst/>
              <a:latin typeface="+mn-lt"/>
              <a:ea typeface="+mn-ea"/>
              <a:cs typeface="+mn-cs"/>
            </a:rPr>
            <a:t> edition) by Hair, Black, Babin, Anderson &amp; Tatham.</a:t>
          </a:r>
        </a:p>
        <a:p>
          <a:r>
            <a:rPr lang="en-US" sz="1100" i="1">
              <a:effectLst/>
              <a:latin typeface="+mn-lt"/>
              <a:ea typeface="+mn-ea"/>
              <a:cs typeface="+mn-cs"/>
            </a:rPr>
            <a:t>Regression Diagnostics: Identifying Influential Data and Sources of Collinearity</a:t>
          </a:r>
          <a:r>
            <a:rPr lang="en-US" sz="1100">
              <a:effectLst/>
              <a:latin typeface="+mn-lt"/>
              <a:ea typeface="+mn-ea"/>
              <a:cs typeface="+mn-cs"/>
            </a:rPr>
            <a:t> (1980) by Belsley, Kuh &amp; Welch</a:t>
          </a:r>
        </a:p>
        <a:p>
          <a:endParaRPr lang="en-US" sz="1100">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123825</xdr:colOff>
      <xdr:row>2</xdr:row>
      <xdr:rowOff>33337</xdr:rowOff>
    </xdr:from>
    <xdr:ext cx="3086100" cy="318742"/>
    <mc:AlternateContent xmlns:mc="http://schemas.openxmlformats.org/markup-compatibility/2006" xmlns:a14="http://schemas.microsoft.com/office/drawing/2010/main">
      <mc:Choice Requires="a14">
        <xdr:sp macro="" textlink="">
          <xdr:nvSpPr>
            <xdr:cNvPr id="2" name="TextBox 1"/>
            <xdr:cNvSpPr txBox="1"/>
          </xdr:nvSpPr>
          <xdr:spPr>
            <a:xfrm>
              <a:off x="123825" y="423862"/>
              <a:ext cx="3086100" cy="3187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n-US" sz="2000" b="0" i="1">
                      <a:latin typeface="Cambria Math" panose="02040503050406030204" pitchFamily="18" charset="0"/>
                    </a:rPr>
                    <m:t>𝑌</m:t>
                  </m:r>
                  <m:r>
                    <a:rPr lang="en-US" sz="2000" b="0" i="1">
                      <a:latin typeface="Cambria Math" panose="02040503050406030204" pitchFamily="18" charset="0"/>
                    </a:rPr>
                    <m:t>= </m:t>
                  </m:r>
                  <m:sSub>
                    <m:sSubPr>
                      <m:ctrlPr>
                        <a:rPr lang="en-US" sz="2000" b="0" i="1">
                          <a:latin typeface="Cambria Math" panose="02040503050406030204" pitchFamily="18" charset="0"/>
                        </a:rPr>
                      </m:ctrlPr>
                    </m:sSubPr>
                    <m:e>
                      <m:r>
                        <m:rPr>
                          <m:sty m:val="p"/>
                        </m:rPr>
                        <a:rPr lang="el-GR" sz="2000" b="0" i="1">
                          <a:latin typeface="Cambria Math" panose="02040503050406030204" pitchFamily="18" charset="0"/>
                        </a:rPr>
                        <m:t>β</m:t>
                      </m:r>
                    </m:e>
                    <m:sub>
                      <m:r>
                        <a:rPr lang="en-US" sz="2000" b="0" i="1">
                          <a:latin typeface="Cambria Math" panose="02040503050406030204" pitchFamily="18" charset="0"/>
                        </a:rPr>
                        <m:t>0</m:t>
                      </m:r>
                    </m:sub>
                  </m:sSub>
                </m:oMath>
              </a14:m>
              <a:r>
                <a:rPr lang="en-US" sz="2000"/>
                <a:t> +</a:t>
              </a:r>
              <a14:m>
                <m:oMath xmlns:m="http://schemas.openxmlformats.org/officeDocument/2006/math">
                  <m:sSub>
                    <m:sSubPr>
                      <m:ctrlPr>
                        <a:rPr lang="en-US" sz="2000" i="1">
                          <a:latin typeface="Cambria Math" panose="02040503050406030204" pitchFamily="18" charset="0"/>
                        </a:rPr>
                      </m:ctrlPr>
                    </m:sSubPr>
                    <m:e>
                      <m:r>
                        <m:rPr>
                          <m:sty m:val="p"/>
                        </m:rPr>
                        <a:rPr lang="el-GR" sz="2000" i="1">
                          <a:latin typeface="Cambria Math" panose="02040503050406030204" pitchFamily="18" charset="0"/>
                        </a:rPr>
                        <m:t>β</m:t>
                      </m:r>
                    </m:e>
                    <m:sub>
                      <m:r>
                        <a:rPr lang="en-US" sz="2000" b="0" i="1">
                          <a:latin typeface="Cambria Math" panose="02040503050406030204" pitchFamily="18" charset="0"/>
                        </a:rPr>
                        <m:t>1</m:t>
                      </m:r>
                    </m:sub>
                  </m:sSub>
                  <m:r>
                    <a:rPr lang="en-US" sz="2000" b="0" i="1">
                      <a:latin typeface="Cambria Math" panose="02040503050406030204" pitchFamily="18" charset="0"/>
                    </a:rPr>
                    <m:t> </m:t>
                  </m:r>
                  <m:r>
                    <a:rPr lang="en-US" sz="2000" b="0" i="1">
                      <a:latin typeface="Cambria Math" panose="02040503050406030204" pitchFamily="18" charset="0"/>
                    </a:rPr>
                    <m:t>𝑋</m:t>
                  </m:r>
                  <m:r>
                    <a:rPr lang="en-US" sz="2000" b="0" i="1">
                      <a:latin typeface="Cambria Math" panose="02040503050406030204" pitchFamily="18" charset="0"/>
                    </a:rPr>
                    <m:t>+ </m:t>
                  </m:r>
                  <m:sSub>
                    <m:sSubPr>
                      <m:ctrlPr>
                        <a:rPr lang="en-US" sz="2000" b="0" i="1">
                          <a:latin typeface="Cambria Math" panose="02040503050406030204" pitchFamily="18" charset="0"/>
                        </a:rPr>
                      </m:ctrlPr>
                    </m:sSubPr>
                    <m:e>
                      <m:r>
                        <m:rPr>
                          <m:sty m:val="p"/>
                        </m:rPr>
                        <a:rPr lang="el-GR" sz="2000" b="0" i="1">
                          <a:latin typeface="Cambria Math" panose="02040503050406030204" pitchFamily="18" charset="0"/>
                        </a:rPr>
                        <m:t>β</m:t>
                      </m:r>
                    </m:e>
                    <m:sub>
                      <m:r>
                        <a:rPr lang="en-US" sz="2000" b="0" i="1">
                          <a:latin typeface="Cambria Math" panose="02040503050406030204" pitchFamily="18" charset="0"/>
                        </a:rPr>
                        <m:t>2</m:t>
                      </m:r>
                    </m:sub>
                  </m:sSub>
                  <m:r>
                    <a:rPr lang="en-US" sz="2000" b="0" i="1">
                      <a:latin typeface="Cambria Math" panose="02040503050406030204" pitchFamily="18" charset="0"/>
                    </a:rPr>
                    <m:t> </m:t>
                  </m:r>
                  <m:sSup>
                    <m:sSupPr>
                      <m:ctrlPr>
                        <a:rPr lang="en-US" sz="2000" b="0" i="1">
                          <a:latin typeface="Cambria Math" panose="02040503050406030204" pitchFamily="18" charset="0"/>
                        </a:rPr>
                      </m:ctrlPr>
                    </m:sSupPr>
                    <m:e>
                      <m:r>
                        <a:rPr lang="en-US" sz="2000" b="0" i="1">
                          <a:latin typeface="Cambria Math" panose="02040503050406030204" pitchFamily="18" charset="0"/>
                        </a:rPr>
                        <m:t>𝑋</m:t>
                      </m:r>
                    </m:e>
                    <m:sup>
                      <m:r>
                        <a:rPr lang="en-US" sz="2000" b="0" i="1">
                          <a:latin typeface="Cambria Math" panose="02040503050406030204" pitchFamily="18" charset="0"/>
                        </a:rPr>
                        <m:t>2</m:t>
                      </m:r>
                    </m:sup>
                  </m:sSup>
                  <m:r>
                    <a:rPr lang="en-US" sz="2000" b="0" i="1">
                      <a:latin typeface="Cambria Math" panose="02040503050406030204" pitchFamily="18" charset="0"/>
                    </a:rPr>
                    <m:t>+</m:t>
                  </m:r>
                  <m:r>
                    <a:rPr lang="en-US" sz="2000" b="0" i="1">
                      <a:latin typeface="Cambria Math" panose="02040503050406030204" pitchFamily="18" charset="0"/>
                    </a:rPr>
                    <m:t>𝐸</m:t>
                  </m:r>
                </m:oMath>
              </a14:m>
              <a:endParaRPr lang="en-US" sz="2000"/>
            </a:p>
          </xdr:txBody>
        </xdr:sp>
      </mc:Choice>
      <mc:Fallback xmlns="">
        <xdr:sp macro="" textlink="">
          <xdr:nvSpPr>
            <xdr:cNvPr id="2" name="TextBox 1"/>
            <xdr:cNvSpPr txBox="1"/>
          </xdr:nvSpPr>
          <xdr:spPr>
            <a:xfrm>
              <a:off x="123825" y="423862"/>
              <a:ext cx="3086100" cy="3187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000" b="0" i="0">
                  <a:latin typeface="Cambria Math" panose="02040503050406030204" pitchFamily="18" charset="0"/>
                </a:rPr>
                <a:t>𝑌= </a:t>
              </a:r>
              <a:r>
                <a:rPr lang="el-GR" sz="2000" b="0" i="0">
                  <a:latin typeface="Cambria Math" panose="02040503050406030204" pitchFamily="18" charset="0"/>
                </a:rPr>
                <a:t>β</a:t>
              </a:r>
              <a:r>
                <a:rPr lang="en-US" sz="2000" b="0" i="0">
                  <a:latin typeface="Cambria Math" panose="02040503050406030204" pitchFamily="18" charset="0"/>
                </a:rPr>
                <a:t>_0</a:t>
              </a:r>
              <a:r>
                <a:rPr lang="en-US" sz="2000"/>
                <a:t> +</a:t>
              </a:r>
              <a:r>
                <a:rPr lang="el-GR" sz="2000" i="0">
                  <a:latin typeface="Cambria Math" panose="02040503050406030204" pitchFamily="18" charset="0"/>
                </a:rPr>
                <a:t>β</a:t>
              </a:r>
              <a:r>
                <a:rPr lang="en-US" sz="2000" i="0">
                  <a:latin typeface="Cambria Math" panose="02040503050406030204" pitchFamily="18" charset="0"/>
                </a:rPr>
                <a:t>_</a:t>
              </a:r>
              <a:r>
                <a:rPr lang="en-US" sz="2000" b="0" i="0">
                  <a:latin typeface="Cambria Math" panose="02040503050406030204" pitchFamily="18" charset="0"/>
                </a:rPr>
                <a:t>1  𝑋+ </a:t>
              </a:r>
              <a:r>
                <a:rPr lang="el-GR" sz="2000" b="0" i="0">
                  <a:latin typeface="Cambria Math" panose="02040503050406030204" pitchFamily="18" charset="0"/>
                </a:rPr>
                <a:t>β</a:t>
              </a:r>
              <a:r>
                <a:rPr lang="en-US" sz="2000" b="0" i="0">
                  <a:latin typeface="Cambria Math" panose="02040503050406030204" pitchFamily="18" charset="0"/>
                </a:rPr>
                <a:t>_2  𝑋^2+𝐸</a:t>
              </a:r>
              <a:endParaRPr lang="en-US" sz="200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3</xdr:col>
      <xdr:colOff>85724</xdr:colOff>
      <xdr:row>0</xdr:row>
      <xdr:rowOff>176210</xdr:rowOff>
    </xdr:from>
    <xdr:to>
      <xdr:col>13</xdr:col>
      <xdr:colOff>285750</xdr:colOff>
      <xdr:row>21</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25</xdr:row>
      <xdr:rowOff>133350</xdr:rowOff>
    </xdr:from>
    <xdr:to>
      <xdr:col>12</xdr:col>
      <xdr:colOff>495300</xdr:colOff>
      <xdr:row>35</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ople.vcu.edu/Users/RAndrews/Documents/Sharpe%20text/Sharpe%202nd%20ed/re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eople.vcu.edu/Users/RAndrews/AppData/Local/Temp/KKNR5th_regress_intro_ch5-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easurements"/>
      <sheetName val="Correlation"/>
      <sheetName val="Reg 1"/>
      <sheetName val="Line"/>
      <sheetName val="Mult. Reg."/>
      <sheetName val="SS"/>
      <sheetName val="R-Square"/>
      <sheetName val="MSE"/>
      <sheetName val="ANOVA"/>
      <sheetName val="Excel ANOVA"/>
      <sheetName val="1 Coef."/>
      <sheetName val="t-test"/>
      <sheetName val="Collinearity"/>
      <sheetName val="Model criteria"/>
      <sheetName val="Assumptions"/>
      <sheetName val="Dummy"/>
      <sheetName val="Dummy example"/>
      <sheetName val="Confidence Intervals"/>
      <sheetName val="Confidence Intervals (2)"/>
      <sheetName val="CI example 1"/>
      <sheetName val="CI transform ex"/>
      <sheetName val="CI mult. regression"/>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2">
          <cell r="C22">
            <v>6.9593926630917995</v>
          </cell>
        </row>
        <row r="23">
          <cell r="C23">
            <v>1.0999999999999999</v>
          </cell>
        </row>
        <row r="24">
          <cell r="C24">
            <v>0.5</v>
          </cell>
        </row>
        <row r="25">
          <cell r="C25">
            <v>11</v>
          </cell>
        </row>
        <row r="26">
          <cell r="C26">
            <v>2.2621571627982053</v>
          </cell>
        </row>
      </sheetData>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Line"/>
      <sheetName val="SS"/>
      <sheetName val="MSE"/>
      <sheetName val="R-Square"/>
      <sheetName val="R-Square Adj."/>
      <sheetName val="Assumptions &amp; OLS Properties"/>
      <sheetName val="Mult. Reg. ch 8"/>
      <sheetName val="t-test"/>
      <sheetName val="1 Coef."/>
      <sheetName val="ANOVA ch7"/>
      <sheetName val="ANOVA Output"/>
      <sheetName val="Formulas"/>
      <sheetName val="Correlation  ch6"/>
      <sheetName val="Estimation 1"/>
      <sheetName val="Estimation 2"/>
      <sheetName val="Confidence Intervals"/>
      <sheetName val="CI example 1"/>
      <sheetName val="CI transform ex"/>
      <sheetName val="Assumptions"/>
      <sheetName val="Residual analysis"/>
      <sheetName val="JMP output colum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2">
          <cell r="C22">
            <v>30.651599535276244</v>
          </cell>
        </row>
        <row r="23">
          <cell r="C23">
            <v>1.0999999999999999</v>
          </cell>
        </row>
        <row r="24">
          <cell r="C24">
            <v>0.5</v>
          </cell>
        </row>
        <row r="25">
          <cell r="C25">
            <v>11</v>
          </cell>
        </row>
        <row r="26">
          <cell r="C26">
            <v>2.2621571627982053</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17" sqref="L17"/>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B1" sqref="B1:C10"/>
    </sheetView>
  </sheetViews>
  <sheetFormatPr defaultRowHeight="15" x14ac:dyDescent="0.25"/>
  <cols>
    <col min="2" max="2" width="15.28515625" customWidth="1"/>
    <col min="3" max="3" width="14.140625" bestFit="1" customWidth="1"/>
    <col min="4" max="4" width="10.85546875" customWidth="1"/>
  </cols>
  <sheetData>
    <row r="1" spans="1:3" x14ac:dyDescent="0.25">
      <c r="B1" t="s">
        <v>71</v>
      </c>
    </row>
    <row r="2" spans="1:3" x14ac:dyDescent="0.25">
      <c r="B2" t="s">
        <v>72</v>
      </c>
      <c r="C2" t="s">
        <v>73</v>
      </c>
    </row>
    <row r="3" spans="1:3" x14ac:dyDescent="0.25">
      <c r="B3" s="23">
        <v>1</v>
      </c>
      <c r="C3" s="23">
        <v>1</v>
      </c>
    </row>
    <row r="4" spans="1:3" x14ac:dyDescent="0.25">
      <c r="B4" s="23">
        <v>2</v>
      </c>
      <c r="C4" s="23">
        <v>1.2</v>
      </c>
    </row>
    <row r="5" spans="1:3" x14ac:dyDescent="0.25">
      <c r="B5" s="23">
        <v>3</v>
      </c>
      <c r="C5" s="23">
        <v>1.8</v>
      </c>
    </row>
    <row r="6" spans="1:3" x14ac:dyDescent="0.25">
      <c r="B6" s="23">
        <v>4</v>
      </c>
      <c r="C6" s="23">
        <v>2.5</v>
      </c>
    </row>
    <row r="7" spans="1:3" x14ac:dyDescent="0.25">
      <c r="B7" s="23">
        <v>5</v>
      </c>
      <c r="C7" s="23">
        <v>3.6</v>
      </c>
    </row>
    <row r="8" spans="1:3" x14ac:dyDescent="0.25">
      <c r="B8" s="23">
        <v>6</v>
      </c>
      <c r="C8" s="23">
        <v>4.7</v>
      </c>
    </row>
    <row r="9" spans="1:3" x14ac:dyDescent="0.25">
      <c r="B9" s="23">
        <v>7</v>
      </c>
      <c r="C9" s="23">
        <v>6.6</v>
      </c>
    </row>
    <row r="10" spans="1:3" x14ac:dyDescent="0.25">
      <c r="B10" s="23">
        <v>8</v>
      </c>
      <c r="C10" s="23">
        <v>9.1</v>
      </c>
    </row>
    <row r="12" spans="1:3" x14ac:dyDescent="0.25">
      <c r="A12" t="s">
        <v>77</v>
      </c>
      <c r="B12" s="24">
        <f>AVERAGE(B3:B10)</f>
        <v>4.5</v>
      </c>
      <c r="C12" s="24">
        <f>AVERAGE(C3:C10)</f>
        <v>3.8125</v>
      </c>
    </row>
    <row r="14" spans="1:3" x14ac:dyDescent="0.25">
      <c r="B14" s="36" t="s">
        <v>104</v>
      </c>
      <c r="C14" s="35">
        <f>-C39/(2*C40)</f>
        <v>1.219298245614034</v>
      </c>
    </row>
    <row r="22" spans="2:7" x14ac:dyDescent="0.25">
      <c r="B22" t="s">
        <v>78</v>
      </c>
    </row>
    <row r="23" spans="2:7" ht="15.75" thickBot="1" x14ac:dyDescent="0.3"/>
    <row r="24" spans="2:7" x14ac:dyDescent="0.25">
      <c r="B24" s="28" t="s">
        <v>79</v>
      </c>
      <c r="C24" s="28"/>
    </row>
    <row r="25" spans="2:7" x14ac:dyDescent="0.25">
      <c r="B25" s="30" t="s">
        <v>80</v>
      </c>
      <c r="C25" s="30">
        <v>0.99827492260726414</v>
      </c>
    </row>
    <row r="26" spans="2:7" x14ac:dyDescent="0.25">
      <c r="B26" s="30" t="s">
        <v>81</v>
      </c>
      <c r="C26" s="30">
        <v>0.9965528211065392</v>
      </c>
    </row>
    <row r="27" spans="2:7" x14ac:dyDescent="0.25">
      <c r="B27" s="30" t="s">
        <v>82</v>
      </c>
      <c r="C27" s="30">
        <v>0.99517394954915483</v>
      </c>
    </row>
    <row r="28" spans="2:7" x14ac:dyDescent="0.25">
      <c r="B28" s="30" t="s">
        <v>83</v>
      </c>
      <c r="C28" s="30">
        <v>0.19835634120248868</v>
      </c>
    </row>
    <row r="29" spans="2:7" ht="15.75" thickBot="1" x14ac:dyDescent="0.3">
      <c r="B29" s="31" t="s">
        <v>84</v>
      </c>
      <c r="C29" s="31">
        <v>8</v>
      </c>
    </row>
    <row r="31" spans="2:7" ht="15.75" thickBot="1" x14ac:dyDescent="0.3">
      <c r="B31" t="s">
        <v>85</v>
      </c>
    </row>
    <row r="32" spans="2:7" x14ac:dyDescent="0.25">
      <c r="B32" s="27"/>
      <c r="C32" s="27" t="s">
        <v>90</v>
      </c>
      <c r="D32" s="27" t="s">
        <v>91</v>
      </c>
      <c r="E32" s="27" t="s">
        <v>92</v>
      </c>
      <c r="F32" s="27" t="s">
        <v>93</v>
      </c>
      <c r="G32" s="29" t="s">
        <v>94</v>
      </c>
    </row>
    <row r="33" spans="2:10" x14ac:dyDescent="0.25">
      <c r="B33" s="25" t="s">
        <v>86</v>
      </c>
      <c r="C33" s="25">
        <v>2</v>
      </c>
      <c r="D33" s="25">
        <v>56.872023809523803</v>
      </c>
      <c r="E33" s="25">
        <v>28.436011904761902</v>
      </c>
      <c r="F33" s="25">
        <v>722.73071104387247</v>
      </c>
      <c r="G33" s="25">
        <v>6.9768527155568532E-7</v>
      </c>
    </row>
    <row r="34" spans="2:10" x14ac:dyDescent="0.25">
      <c r="B34" s="25" t="s">
        <v>87</v>
      </c>
      <c r="C34" s="25">
        <v>5</v>
      </c>
      <c r="D34" s="25">
        <v>0.19672619047619055</v>
      </c>
      <c r="E34" s="25">
        <v>3.9345238095238114E-2</v>
      </c>
      <c r="F34" s="25"/>
      <c r="G34" s="25"/>
    </row>
    <row r="35" spans="2:10" ht="15.75" thickBot="1" x14ac:dyDescent="0.3">
      <c r="B35" s="26" t="s">
        <v>88</v>
      </c>
      <c r="C35" s="26">
        <v>7</v>
      </c>
      <c r="D35" s="26">
        <v>57.068749999999994</v>
      </c>
      <c r="E35" s="26"/>
      <c r="F35" s="26"/>
      <c r="G35" s="26"/>
    </row>
    <row r="36" spans="2:10" ht="15.75" thickBot="1" x14ac:dyDescent="0.3"/>
    <row r="37" spans="2:10" x14ac:dyDescent="0.25">
      <c r="B37" s="27"/>
      <c r="C37" s="27" t="s">
        <v>95</v>
      </c>
      <c r="D37" s="32" t="s">
        <v>83</v>
      </c>
      <c r="E37" s="27" t="s">
        <v>96</v>
      </c>
      <c r="F37" s="27" t="s">
        <v>97</v>
      </c>
      <c r="G37" s="33" t="s">
        <v>98</v>
      </c>
      <c r="H37" s="33" t="s">
        <v>99</v>
      </c>
      <c r="I37" s="34"/>
      <c r="J37" s="34"/>
    </row>
    <row r="38" spans="2:10" x14ac:dyDescent="0.25">
      <c r="B38" s="25" t="s">
        <v>89</v>
      </c>
      <c r="C38" s="25">
        <v>1.3482142857142838</v>
      </c>
      <c r="D38" s="25">
        <v>0.27673578658755232</v>
      </c>
      <c r="E38" s="25">
        <v>4.8718465448188155</v>
      </c>
      <c r="F38" s="25">
        <v>4.5854780956121576E-3</v>
      </c>
      <c r="G38" s="25">
        <v>0.63684229944179405</v>
      </c>
      <c r="H38" s="25">
        <v>2.0595862719867735</v>
      </c>
      <c r="I38" s="25"/>
      <c r="J38" s="25"/>
    </row>
    <row r="39" spans="2:10" x14ac:dyDescent="0.25">
      <c r="B39" s="25" t="s">
        <v>74</v>
      </c>
      <c r="C39" s="25">
        <v>-0.41369047619047583</v>
      </c>
      <c r="D39" s="25">
        <v>0.14109151956593297</v>
      </c>
      <c r="E39" s="25">
        <v>-2.9320718740799698</v>
      </c>
      <c r="F39" s="25">
        <v>3.2554429035117391E-2</v>
      </c>
      <c r="G39" s="25">
        <v>-0.77637777354898885</v>
      </c>
      <c r="H39" s="25">
        <v>-5.1003178831962814E-2</v>
      </c>
      <c r="I39" s="25"/>
      <c r="J39" s="25"/>
    </row>
    <row r="40" spans="2:10" ht="15.75" thickBot="1" x14ac:dyDescent="0.3">
      <c r="B40" s="26" t="s">
        <v>75</v>
      </c>
      <c r="C40" s="26">
        <v>0.16964285714285715</v>
      </c>
      <c r="D40" s="26">
        <v>1.5303523966883861E-2</v>
      </c>
      <c r="E40" s="26">
        <v>11.085215242577897</v>
      </c>
      <c r="F40" s="26">
        <v>1.040981244371294E-4</v>
      </c>
      <c r="G40" s="26">
        <v>0.13030389641236051</v>
      </c>
      <c r="H40" s="26">
        <v>0.20898181787335379</v>
      </c>
      <c r="I40" s="25"/>
      <c r="J40" s="25"/>
    </row>
    <row r="44" spans="2:10" x14ac:dyDescent="0.25">
      <c r="B44" t="s">
        <v>100</v>
      </c>
    </row>
    <row r="45" spans="2:10" ht="15.75" thickBot="1" x14ac:dyDescent="0.3"/>
    <row r="46" spans="2:10" x14ac:dyDescent="0.25">
      <c r="B46" s="27" t="s">
        <v>101</v>
      </c>
      <c r="C46" s="27" t="s">
        <v>102</v>
      </c>
      <c r="D46" s="27" t="s">
        <v>103</v>
      </c>
    </row>
    <row r="47" spans="2:10" x14ac:dyDescent="0.25">
      <c r="B47" s="25">
        <v>1</v>
      </c>
      <c r="C47" s="25">
        <v>1.1041666666666652</v>
      </c>
      <c r="D47" s="25">
        <v>-0.10416666666666519</v>
      </c>
    </row>
    <row r="48" spans="2:10" x14ac:dyDescent="0.25">
      <c r="B48" s="25">
        <v>2</v>
      </c>
      <c r="C48" s="25">
        <v>1.1994047619047608</v>
      </c>
      <c r="D48" s="25">
        <v>5.9523809523920335E-4</v>
      </c>
    </row>
    <row r="49" spans="2:4" x14ac:dyDescent="0.25">
      <c r="B49" s="25">
        <v>3</v>
      </c>
      <c r="C49" s="25">
        <v>1.6339285714285707</v>
      </c>
      <c r="D49" s="25">
        <v>0.16607142857142931</v>
      </c>
    </row>
    <row r="50" spans="2:4" x14ac:dyDescent="0.25">
      <c r="B50" s="25">
        <v>4</v>
      </c>
      <c r="C50" s="25">
        <v>2.4077380952380949</v>
      </c>
      <c r="D50" s="25">
        <v>9.22619047619051E-2</v>
      </c>
    </row>
    <row r="51" spans="2:4" x14ac:dyDescent="0.25">
      <c r="B51" s="25">
        <v>5</v>
      </c>
      <c r="C51" s="25">
        <v>3.5208333333333335</v>
      </c>
      <c r="D51" s="25">
        <v>7.9166666666666607E-2</v>
      </c>
    </row>
    <row r="52" spans="2:4" x14ac:dyDescent="0.25">
      <c r="B52" s="25">
        <v>6</v>
      </c>
      <c r="C52" s="25">
        <v>4.9732142857142865</v>
      </c>
      <c r="D52" s="25">
        <v>-0.2732142857142863</v>
      </c>
    </row>
    <row r="53" spans="2:4" x14ac:dyDescent="0.25">
      <c r="B53" s="25">
        <v>7</v>
      </c>
      <c r="C53" s="25">
        <v>6.7648809523809526</v>
      </c>
      <c r="D53" s="25">
        <v>-0.16488095238095291</v>
      </c>
    </row>
    <row r="54" spans="2:4" ht="15.75" thickBot="1" x14ac:dyDescent="0.3">
      <c r="B54" s="26">
        <v>8</v>
      </c>
      <c r="C54" s="26">
        <v>8.8958333333333357</v>
      </c>
      <c r="D54" s="26">
        <v>0.20416666666666394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
  <sheetViews>
    <sheetView workbookViewId="0">
      <selection activeCell="J4" sqref="J4"/>
    </sheetView>
  </sheetViews>
  <sheetFormatPr defaultRowHeight="15" x14ac:dyDescent="0.25"/>
  <cols>
    <col min="5" max="7" width="11.28515625" style="23" bestFit="1" customWidth="1"/>
    <col min="8" max="8" width="9.140625" style="23"/>
  </cols>
  <sheetData>
    <row r="1" spans="1:8" x14ac:dyDescent="0.25">
      <c r="A1" s="23" t="s">
        <v>74</v>
      </c>
      <c r="B1" s="23" t="s">
        <v>107</v>
      </c>
      <c r="C1" s="23" t="s">
        <v>108</v>
      </c>
      <c r="D1" s="23" t="s">
        <v>76</v>
      </c>
      <c r="E1" s="23" t="s">
        <v>109</v>
      </c>
      <c r="F1" s="23" t="s">
        <v>110</v>
      </c>
      <c r="G1" s="23" t="s">
        <v>111</v>
      </c>
      <c r="H1" s="23" t="s">
        <v>105</v>
      </c>
    </row>
    <row r="2" spans="1:8" x14ac:dyDescent="0.25">
      <c r="A2" s="23">
        <v>1</v>
      </c>
      <c r="B2" s="23">
        <v>1</v>
      </c>
      <c r="C2" s="23">
        <v>1</v>
      </c>
      <c r="D2" s="23">
        <v>1</v>
      </c>
      <c r="E2" s="23">
        <f>A2-AVERAGE(A$2:A$9)</f>
        <v>-3.5</v>
      </c>
      <c r="F2" s="23">
        <f>E2^2</f>
        <v>12.25</v>
      </c>
      <c r="G2" s="23">
        <f>E2^3</f>
        <v>-42.875</v>
      </c>
      <c r="H2" s="23">
        <f t="shared" ref="H2:H9" si="0">D2-AVERAGE(D$2:D$9)</f>
        <v>-2.8125</v>
      </c>
    </row>
    <row r="3" spans="1:8" x14ac:dyDescent="0.25">
      <c r="A3" s="23">
        <v>2</v>
      </c>
      <c r="B3" s="23">
        <v>4</v>
      </c>
      <c r="C3" s="23">
        <v>8</v>
      </c>
      <c r="D3" s="23">
        <v>1.2</v>
      </c>
      <c r="E3" s="23">
        <f t="shared" ref="E3:E9" si="1">A3-AVERAGE(A$2:A$9)</f>
        <v>-2.5</v>
      </c>
      <c r="F3" s="23">
        <f t="shared" ref="F3:F9" si="2">E3^2</f>
        <v>6.25</v>
      </c>
      <c r="G3" s="23">
        <f t="shared" ref="G3:G9" si="3">E3^3</f>
        <v>-15.625</v>
      </c>
      <c r="H3" s="23">
        <f t="shared" si="0"/>
        <v>-2.6124999999999998</v>
      </c>
    </row>
    <row r="4" spans="1:8" x14ac:dyDescent="0.25">
      <c r="A4" s="23">
        <v>3</v>
      </c>
      <c r="B4" s="23">
        <v>9</v>
      </c>
      <c r="C4" s="23">
        <v>27</v>
      </c>
      <c r="D4" s="23">
        <v>1.8</v>
      </c>
      <c r="E4" s="23">
        <f t="shared" si="1"/>
        <v>-1.5</v>
      </c>
      <c r="F4" s="23">
        <f t="shared" si="2"/>
        <v>2.25</v>
      </c>
      <c r="G4" s="23">
        <f t="shared" si="3"/>
        <v>-3.375</v>
      </c>
      <c r="H4" s="23">
        <f t="shared" si="0"/>
        <v>-2.0125000000000002</v>
      </c>
    </row>
    <row r="5" spans="1:8" x14ac:dyDescent="0.25">
      <c r="A5" s="23">
        <v>4</v>
      </c>
      <c r="B5" s="23">
        <v>16</v>
      </c>
      <c r="C5" s="23">
        <v>64</v>
      </c>
      <c r="D5" s="23">
        <v>2.5</v>
      </c>
      <c r="E5" s="23">
        <f t="shared" si="1"/>
        <v>-0.5</v>
      </c>
      <c r="F5" s="23">
        <f t="shared" si="2"/>
        <v>0.25</v>
      </c>
      <c r="G5" s="23">
        <f t="shared" si="3"/>
        <v>-0.125</v>
      </c>
      <c r="H5" s="23">
        <f t="shared" si="0"/>
        <v>-1.3125</v>
      </c>
    </row>
    <row r="6" spans="1:8" x14ac:dyDescent="0.25">
      <c r="A6" s="23">
        <v>5</v>
      </c>
      <c r="B6" s="23">
        <v>25</v>
      </c>
      <c r="C6" s="23">
        <v>125</v>
      </c>
      <c r="D6" s="23">
        <v>3.6</v>
      </c>
      <c r="E6" s="23">
        <f t="shared" si="1"/>
        <v>0.5</v>
      </c>
      <c r="F6" s="23">
        <f t="shared" si="2"/>
        <v>0.25</v>
      </c>
      <c r="G6" s="23">
        <f t="shared" si="3"/>
        <v>0.125</v>
      </c>
      <c r="H6" s="23">
        <f t="shared" si="0"/>
        <v>-0.21249999999999991</v>
      </c>
    </row>
    <row r="7" spans="1:8" x14ac:dyDescent="0.25">
      <c r="A7" s="23">
        <v>6</v>
      </c>
      <c r="B7" s="23">
        <v>36</v>
      </c>
      <c r="C7" s="23">
        <v>216</v>
      </c>
      <c r="D7" s="23">
        <v>4.7</v>
      </c>
      <c r="E7" s="23">
        <f t="shared" si="1"/>
        <v>1.5</v>
      </c>
      <c r="F7" s="23">
        <f t="shared" si="2"/>
        <v>2.25</v>
      </c>
      <c r="G7" s="23">
        <f t="shared" si="3"/>
        <v>3.375</v>
      </c>
      <c r="H7" s="23">
        <f t="shared" si="0"/>
        <v>0.88750000000000018</v>
      </c>
    </row>
    <row r="8" spans="1:8" x14ac:dyDescent="0.25">
      <c r="A8" s="23">
        <v>7</v>
      </c>
      <c r="B8" s="23">
        <v>49</v>
      </c>
      <c r="C8" s="23">
        <v>343</v>
      </c>
      <c r="D8" s="23">
        <v>6.6</v>
      </c>
      <c r="E8" s="23">
        <f t="shared" si="1"/>
        <v>2.5</v>
      </c>
      <c r="F8" s="23">
        <f t="shared" si="2"/>
        <v>6.25</v>
      </c>
      <c r="G8" s="23">
        <f t="shared" si="3"/>
        <v>15.625</v>
      </c>
      <c r="H8" s="23">
        <f t="shared" si="0"/>
        <v>2.7874999999999996</v>
      </c>
    </row>
    <row r="9" spans="1:8" x14ac:dyDescent="0.25">
      <c r="A9" s="23">
        <v>8</v>
      </c>
      <c r="B9" s="23">
        <v>64</v>
      </c>
      <c r="C9" s="23">
        <v>512</v>
      </c>
      <c r="D9" s="23">
        <v>9.1</v>
      </c>
      <c r="E9" s="23">
        <f t="shared" si="1"/>
        <v>3.5</v>
      </c>
      <c r="F9" s="23">
        <f t="shared" si="2"/>
        <v>12.25</v>
      </c>
      <c r="G9" s="23">
        <f t="shared" si="3"/>
        <v>42.875</v>
      </c>
      <c r="H9" s="23">
        <f t="shared" si="0"/>
        <v>5.2874999999999996</v>
      </c>
    </row>
  </sheetData>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64"/>
  <sheetViews>
    <sheetView workbookViewId="0">
      <selection activeCell="O3" sqref="O3"/>
    </sheetView>
  </sheetViews>
  <sheetFormatPr defaultRowHeight="12.75" x14ac:dyDescent="0.2"/>
  <cols>
    <col min="1" max="1" width="17.42578125" style="1" customWidth="1"/>
    <col min="2" max="2" width="18.7109375" style="1" bestFit="1" customWidth="1"/>
    <col min="3" max="3" width="19.28515625" style="1" bestFit="1" customWidth="1"/>
    <col min="4" max="256" width="9.140625" style="1"/>
    <col min="257" max="257" width="17.42578125" style="1" customWidth="1"/>
    <col min="258" max="258" width="18.7109375" style="1" bestFit="1" customWidth="1"/>
    <col min="259" max="259" width="19.28515625" style="1" bestFit="1" customWidth="1"/>
    <col min="260" max="512" width="9.140625" style="1"/>
    <col min="513" max="513" width="17.42578125" style="1" customWidth="1"/>
    <col min="514" max="514" width="18.7109375" style="1" bestFit="1" customWidth="1"/>
    <col min="515" max="515" width="19.28515625" style="1" bestFit="1" customWidth="1"/>
    <col min="516" max="768" width="9.140625" style="1"/>
    <col min="769" max="769" width="17.42578125" style="1" customWidth="1"/>
    <col min="770" max="770" width="18.7109375" style="1" bestFit="1" customWidth="1"/>
    <col min="771" max="771" width="19.28515625" style="1" bestFit="1" customWidth="1"/>
    <col min="772" max="1024" width="9.140625" style="1"/>
    <col min="1025" max="1025" width="17.42578125" style="1" customWidth="1"/>
    <col min="1026" max="1026" width="18.7109375" style="1" bestFit="1" customWidth="1"/>
    <col min="1027" max="1027" width="19.28515625" style="1" bestFit="1" customWidth="1"/>
    <col min="1028" max="1280" width="9.140625" style="1"/>
    <col min="1281" max="1281" width="17.42578125" style="1" customWidth="1"/>
    <col min="1282" max="1282" width="18.7109375" style="1" bestFit="1" customWidth="1"/>
    <col min="1283" max="1283" width="19.28515625" style="1" bestFit="1" customWidth="1"/>
    <col min="1284" max="1536" width="9.140625" style="1"/>
    <col min="1537" max="1537" width="17.42578125" style="1" customWidth="1"/>
    <col min="1538" max="1538" width="18.7109375" style="1" bestFit="1" customWidth="1"/>
    <col min="1539" max="1539" width="19.28515625" style="1" bestFit="1" customWidth="1"/>
    <col min="1540" max="1792" width="9.140625" style="1"/>
    <col min="1793" max="1793" width="17.42578125" style="1" customWidth="1"/>
    <col min="1794" max="1794" width="18.7109375" style="1" bestFit="1" customWidth="1"/>
    <col min="1795" max="1795" width="19.28515625" style="1" bestFit="1" customWidth="1"/>
    <col min="1796" max="2048" width="9.140625" style="1"/>
    <col min="2049" max="2049" width="17.42578125" style="1" customWidth="1"/>
    <col min="2050" max="2050" width="18.7109375" style="1" bestFit="1" customWidth="1"/>
    <col min="2051" max="2051" width="19.28515625" style="1" bestFit="1" customWidth="1"/>
    <col min="2052" max="2304" width="9.140625" style="1"/>
    <col min="2305" max="2305" width="17.42578125" style="1" customWidth="1"/>
    <col min="2306" max="2306" width="18.7109375" style="1" bestFit="1" customWidth="1"/>
    <col min="2307" max="2307" width="19.28515625" style="1" bestFit="1" customWidth="1"/>
    <col min="2308" max="2560" width="9.140625" style="1"/>
    <col min="2561" max="2561" width="17.42578125" style="1" customWidth="1"/>
    <col min="2562" max="2562" width="18.7109375" style="1" bestFit="1" customWidth="1"/>
    <col min="2563" max="2563" width="19.28515625" style="1" bestFit="1" customWidth="1"/>
    <col min="2564" max="2816" width="9.140625" style="1"/>
    <col min="2817" max="2817" width="17.42578125" style="1" customWidth="1"/>
    <col min="2818" max="2818" width="18.7109375" style="1" bestFit="1" customWidth="1"/>
    <col min="2819" max="2819" width="19.28515625" style="1" bestFit="1" customWidth="1"/>
    <col min="2820" max="3072" width="9.140625" style="1"/>
    <col min="3073" max="3073" width="17.42578125" style="1" customWidth="1"/>
    <col min="3074" max="3074" width="18.7109375" style="1" bestFit="1" customWidth="1"/>
    <col min="3075" max="3075" width="19.28515625" style="1" bestFit="1" customWidth="1"/>
    <col min="3076" max="3328" width="9.140625" style="1"/>
    <col min="3329" max="3329" width="17.42578125" style="1" customWidth="1"/>
    <col min="3330" max="3330" width="18.7109375" style="1" bestFit="1" customWidth="1"/>
    <col min="3331" max="3331" width="19.28515625" style="1" bestFit="1" customWidth="1"/>
    <col min="3332" max="3584" width="9.140625" style="1"/>
    <col min="3585" max="3585" width="17.42578125" style="1" customWidth="1"/>
    <col min="3586" max="3586" width="18.7109375" style="1" bestFit="1" customWidth="1"/>
    <col min="3587" max="3587" width="19.28515625" style="1" bestFit="1" customWidth="1"/>
    <col min="3588" max="3840" width="9.140625" style="1"/>
    <col min="3841" max="3841" width="17.42578125" style="1" customWidth="1"/>
    <col min="3842" max="3842" width="18.7109375" style="1" bestFit="1" customWidth="1"/>
    <col min="3843" max="3843" width="19.28515625" style="1" bestFit="1" customWidth="1"/>
    <col min="3844" max="4096" width="9.140625" style="1"/>
    <col min="4097" max="4097" width="17.42578125" style="1" customWidth="1"/>
    <col min="4098" max="4098" width="18.7109375" style="1" bestFit="1" customWidth="1"/>
    <col min="4099" max="4099" width="19.28515625" style="1" bestFit="1" customWidth="1"/>
    <col min="4100" max="4352" width="9.140625" style="1"/>
    <col min="4353" max="4353" width="17.42578125" style="1" customWidth="1"/>
    <col min="4354" max="4354" width="18.7109375" style="1" bestFit="1" customWidth="1"/>
    <col min="4355" max="4355" width="19.28515625" style="1" bestFit="1" customWidth="1"/>
    <col min="4356" max="4608" width="9.140625" style="1"/>
    <col min="4609" max="4609" width="17.42578125" style="1" customWidth="1"/>
    <col min="4610" max="4610" width="18.7109375" style="1" bestFit="1" customWidth="1"/>
    <col min="4611" max="4611" width="19.28515625" style="1" bestFit="1" customWidth="1"/>
    <col min="4612" max="4864" width="9.140625" style="1"/>
    <col min="4865" max="4865" width="17.42578125" style="1" customWidth="1"/>
    <col min="4866" max="4866" width="18.7109375" style="1" bestFit="1" customWidth="1"/>
    <col min="4867" max="4867" width="19.28515625" style="1" bestFit="1" customWidth="1"/>
    <col min="4868" max="5120" width="9.140625" style="1"/>
    <col min="5121" max="5121" width="17.42578125" style="1" customWidth="1"/>
    <col min="5122" max="5122" width="18.7109375" style="1" bestFit="1" customWidth="1"/>
    <col min="5123" max="5123" width="19.28515625" style="1" bestFit="1" customWidth="1"/>
    <col min="5124" max="5376" width="9.140625" style="1"/>
    <col min="5377" max="5377" width="17.42578125" style="1" customWidth="1"/>
    <col min="5378" max="5378" width="18.7109375" style="1" bestFit="1" customWidth="1"/>
    <col min="5379" max="5379" width="19.28515625" style="1" bestFit="1" customWidth="1"/>
    <col min="5380" max="5632" width="9.140625" style="1"/>
    <col min="5633" max="5633" width="17.42578125" style="1" customWidth="1"/>
    <col min="5634" max="5634" width="18.7109375" style="1" bestFit="1" customWidth="1"/>
    <col min="5635" max="5635" width="19.28515625" style="1" bestFit="1" customWidth="1"/>
    <col min="5636" max="5888" width="9.140625" style="1"/>
    <col min="5889" max="5889" width="17.42578125" style="1" customWidth="1"/>
    <col min="5890" max="5890" width="18.7109375" style="1" bestFit="1" customWidth="1"/>
    <col min="5891" max="5891" width="19.28515625" style="1" bestFit="1" customWidth="1"/>
    <col min="5892" max="6144" width="9.140625" style="1"/>
    <col min="6145" max="6145" width="17.42578125" style="1" customWidth="1"/>
    <col min="6146" max="6146" width="18.7109375" style="1" bestFit="1" customWidth="1"/>
    <col min="6147" max="6147" width="19.28515625" style="1" bestFit="1" customWidth="1"/>
    <col min="6148" max="6400" width="9.140625" style="1"/>
    <col min="6401" max="6401" width="17.42578125" style="1" customWidth="1"/>
    <col min="6402" max="6402" width="18.7109375" style="1" bestFit="1" customWidth="1"/>
    <col min="6403" max="6403" width="19.28515625" style="1" bestFit="1" customWidth="1"/>
    <col min="6404" max="6656" width="9.140625" style="1"/>
    <col min="6657" max="6657" width="17.42578125" style="1" customWidth="1"/>
    <col min="6658" max="6658" width="18.7109375" style="1" bestFit="1" customWidth="1"/>
    <col min="6659" max="6659" width="19.28515625" style="1" bestFit="1" customWidth="1"/>
    <col min="6660" max="6912" width="9.140625" style="1"/>
    <col min="6913" max="6913" width="17.42578125" style="1" customWidth="1"/>
    <col min="6914" max="6914" width="18.7109375" style="1" bestFit="1" customWidth="1"/>
    <col min="6915" max="6915" width="19.28515625" style="1" bestFit="1" customWidth="1"/>
    <col min="6916" max="7168" width="9.140625" style="1"/>
    <col min="7169" max="7169" width="17.42578125" style="1" customWidth="1"/>
    <col min="7170" max="7170" width="18.7109375" style="1" bestFit="1" customWidth="1"/>
    <col min="7171" max="7171" width="19.28515625" style="1" bestFit="1" customWidth="1"/>
    <col min="7172" max="7424" width="9.140625" style="1"/>
    <col min="7425" max="7425" width="17.42578125" style="1" customWidth="1"/>
    <col min="7426" max="7426" width="18.7109375" style="1" bestFit="1" customWidth="1"/>
    <col min="7427" max="7427" width="19.28515625" style="1" bestFit="1" customWidth="1"/>
    <col min="7428" max="7680" width="9.140625" style="1"/>
    <col min="7681" max="7681" width="17.42578125" style="1" customWidth="1"/>
    <col min="7682" max="7682" width="18.7109375" style="1" bestFit="1" customWidth="1"/>
    <col min="7683" max="7683" width="19.28515625" style="1" bestFit="1" customWidth="1"/>
    <col min="7684" max="7936" width="9.140625" style="1"/>
    <col min="7937" max="7937" width="17.42578125" style="1" customWidth="1"/>
    <col min="7938" max="7938" width="18.7109375" style="1" bestFit="1" customWidth="1"/>
    <col min="7939" max="7939" width="19.28515625" style="1" bestFit="1" customWidth="1"/>
    <col min="7940" max="8192" width="9.140625" style="1"/>
    <col min="8193" max="8193" width="17.42578125" style="1" customWidth="1"/>
    <col min="8194" max="8194" width="18.7109375" style="1" bestFit="1" customWidth="1"/>
    <col min="8195" max="8195" width="19.28515625" style="1" bestFit="1" customWidth="1"/>
    <col min="8196" max="8448" width="9.140625" style="1"/>
    <col min="8449" max="8449" width="17.42578125" style="1" customWidth="1"/>
    <col min="8450" max="8450" width="18.7109375" style="1" bestFit="1" customWidth="1"/>
    <col min="8451" max="8451" width="19.28515625" style="1" bestFit="1" customWidth="1"/>
    <col min="8452" max="8704" width="9.140625" style="1"/>
    <col min="8705" max="8705" width="17.42578125" style="1" customWidth="1"/>
    <col min="8706" max="8706" width="18.7109375" style="1" bestFit="1" customWidth="1"/>
    <col min="8707" max="8707" width="19.28515625" style="1" bestFit="1" customWidth="1"/>
    <col min="8708" max="8960" width="9.140625" style="1"/>
    <col min="8961" max="8961" width="17.42578125" style="1" customWidth="1"/>
    <col min="8962" max="8962" width="18.7109375" style="1" bestFit="1" customWidth="1"/>
    <col min="8963" max="8963" width="19.28515625" style="1" bestFit="1" customWidth="1"/>
    <col min="8964" max="9216" width="9.140625" style="1"/>
    <col min="9217" max="9217" width="17.42578125" style="1" customWidth="1"/>
    <col min="9218" max="9218" width="18.7109375" style="1" bestFit="1" customWidth="1"/>
    <col min="9219" max="9219" width="19.28515625" style="1" bestFit="1" customWidth="1"/>
    <col min="9220" max="9472" width="9.140625" style="1"/>
    <col min="9473" max="9473" width="17.42578125" style="1" customWidth="1"/>
    <col min="9474" max="9474" width="18.7109375" style="1" bestFit="1" customWidth="1"/>
    <col min="9475" max="9475" width="19.28515625" style="1" bestFit="1" customWidth="1"/>
    <col min="9476" max="9728" width="9.140625" style="1"/>
    <col min="9729" max="9729" width="17.42578125" style="1" customWidth="1"/>
    <col min="9730" max="9730" width="18.7109375" style="1" bestFit="1" customWidth="1"/>
    <col min="9731" max="9731" width="19.28515625" style="1" bestFit="1" customWidth="1"/>
    <col min="9732" max="9984" width="9.140625" style="1"/>
    <col min="9985" max="9985" width="17.42578125" style="1" customWidth="1"/>
    <col min="9986" max="9986" width="18.7109375" style="1" bestFit="1" customWidth="1"/>
    <col min="9987" max="9987" width="19.28515625" style="1" bestFit="1" customWidth="1"/>
    <col min="9988" max="10240" width="9.140625" style="1"/>
    <col min="10241" max="10241" width="17.42578125" style="1" customWidth="1"/>
    <col min="10242" max="10242" width="18.7109375" style="1" bestFit="1" customWidth="1"/>
    <col min="10243" max="10243" width="19.28515625" style="1" bestFit="1" customWidth="1"/>
    <col min="10244" max="10496" width="9.140625" style="1"/>
    <col min="10497" max="10497" width="17.42578125" style="1" customWidth="1"/>
    <col min="10498" max="10498" width="18.7109375" style="1" bestFit="1" customWidth="1"/>
    <col min="10499" max="10499" width="19.28515625" style="1" bestFit="1" customWidth="1"/>
    <col min="10500" max="10752" width="9.140625" style="1"/>
    <col min="10753" max="10753" width="17.42578125" style="1" customWidth="1"/>
    <col min="10754" max="10754" width="18.7109375" style="1" bestFit="1" customWidth="1"/>
    <col min="10755" max="10755" width="19.28515625" style="1" bestFit="1" customWidth="1"/>
    <col min="10756" max="11008" width="9.140625" style="1"/>
    <col min="11009" max="11009" width="17.42578125" style="1" customWidth="1"/>
    <col min="11010" max="11010" width="18.7109375" style="1" bestFit="1" customWidth="1"/>
    <col min="11011" max="11011" width="19.28515625" style="1" bestFit="1" customWidth="1"/>
    <col min="11012" max="11264" width="9.140625" style="1"/>
    <col min="11265" max="11265" width="17.42578125" style="1" customWidth="1"/>
    <col min="11266" max="11266" width="18.7109375" style="1" bestFit="1" customWidth="1"/>
    <col min="11267" max="11267" width="19.28515625" style="1" bestFit="1" customWidth="1"/>
    <col min="11268" max="11520" width="9.140625" style="1"/>
    <col min="11521" max="11521" width="17.42578125" style="1" customWidth="1"/>
    <col min="11522" max="11522" width="18.7109375" style="1" bestFit="1" customWidth="1"/>
    <col min="11523" max="11523" width="19.28515625" style="1" bestFit="1" customWidth="1"/>
    <col min="11524" max="11776" width="9.140625" style="1"/>
    <col min="11777" max="11777" width="17.42578125" style="1" customWidth="1"/>
    <col min="11778" max="11778" width="18.7109375" style="1" bestFit="1" customWidth="1"/>
    <col min="11779" max="11779" width="19.28515625" style="1" bestFit="1" customWidth="1"/>
    <col min="11780" max="12032" width="9.140625" style="1"/>
    <col min="12033" max="12033" width="17.42578125" style="1" customWidth="1"/>
    <col min="12034" max="12034" width="18.7109375" style="1" bestFit="1" customWidth="1"/>
    <col min="12035" max="12035" width="19.28515625" style="1" bestFit="1" customWidth="1"/>
    <col min="12036" max="12288" width="9.140625" style="1"/>
    <col min="12289" max="12289" width="17.42578125" style="1" customWidth="1"/>
    <col min="12290" max="12290" width="18.7109375" style="1" bestFit="1" customWidth="1"/>
    <col min="12291" max="12291" width="19.28515625" style="1" bestFit="1" customWidth="1"/>
    <col min="12292" max="12544" width="9.140625" style="1"/>
    <col min="12545" max="12545" width="17.42578125" style="1" customWidth="1"/>
    <col min="12546" max="12546" width="18.7109375" style="1" bestFit="1" customWidth="1"/>
    <col min="12547" max="12547" width="19.28515625" style="1" bestFit="1" customWidth="1"/>
    <col min="12548" max="12800" width="9.140625" style="1"/>
    <col min="12801" max="12801" width="17.42578125" style="1" customWidth="1"/>
    <col min="12802" max="12802" width="18.7109375" style="1" bestFit="1" customWidth="1"/>
    <col min="12803" max="12803" width="19.28515625" style="1" bestFit="1" customWidth="1"/>
    <col min="12804" max="13056" width="9.140625" style="1"/>
    <col min="13057" max="13057" width="17.42578125" style="1" customWidth="1"/>
    <col min="13058" max="13058" width="18.7109375" style="1" bestFit="1" customWidth="1"/>
    <col min="13059" max="13059" width="19.28515625" style="1" bestFit="1" customWidth="1"/>
    <col min="13060" max="13312" width="9.140625" style="1"/>
    <col min="13313" max="13313" width="17.42578125" style="1" customWidth="1"/>
    <col min="13314" max="13314" width="18.7109375" style="1" bestFit="1" customWidth="1"/>
    <col min="13315" max="13315" width="19.28515625" style="1" bestFit="1" customWidth="1"/>
    <col min="13316" max="13568" width="9.140625" style="1"/>
    <col min="13569" max="13569" width="17.42578125" style="1" customWidth="1"/>
    <col min="13570" max="13570" width="18.7109375" style="1" bestFit="1" customWidth="1"/>
    <col min="13571" max="13571" width="19.28515625" style="1" bestFit="1" customWidth="1"/>
    <col min="13572" max="13824" width="9.140625" style="1"/>
    <col min="13825" max="13825" width="17.42578125" style="1" customWidth="1"/>
    <col min="13826" max="13826" width="18.7109375" style="1" bestFit="1" customWidth="1"/>
    <col min="13827" max="13827" width="19.28515625" style="1" bestFit="1" customWidth="1"/>
    <col min="13828" max="14080" width="9.140625" style="1"/>
    <col min="14081" max="14081" width="17.42578125" style="1" customWidth="1"/>
    <col min="14082" max="14082" width="18.7109375" style="1" bestFit="1" customWidth="1"/>
    <col min="14083" max="14083" width="19.28515625" style="1" bestFit="1" customWidth="1"/>
    <col min="14084" max="14336" width="9.140625" style="1"/>
    <col min="14337" max="14337" width="17.42578125" style="1" customWidth="1"/>
    <col min="14338" max="14338" width="18.7109375" style="1" bestFit="1" customWidth="1"/>
    <col min="14339" max="14339" width="19.28515625" style="1" bestFit="1" customWidth="1"/>
    <col min="14340" max="14592" width="9.140625" style="1"/>
    <col min="14593" max="14593" width="17.42578125" style="1" customWidth="1"/>
    <col min="14594" max="14594" width="18.7109375" style="1" bestFit="1" customWidth="1"/>
    <col min="14595" max="14595" width="19.28515625" style="1" bestFit="1" customWidth="1"/>
    <col min="14596" max="14848" width="9.140625" style="1"/>
    <col min="14849" max="14849" width="17.42578125" style="1" customWidth="1"/>
    <col min="14850" max="14850" width="18.7109375" style="1" bestFit="1" customWidth="1"/>
    <col min="14851" max="14851" width="19.28515625" style="1" bestFit="1" customWidth="1"/>
    <col min="14852" max="15104" width="9.140625" style="1"/>
    <col min="15105" max="15105" width="17.42578125" style="1" customWidth="1"/>
    <col min="15106" max="15106" width="18.7109375" style="1" bestFit="1" customWidth="1"/>
    <col min="15107" max="15107" width="19.28515625" style="1" bestFit="1" customWidth="1"/>
    <col min="15108" max="15360" width="9.140625" style="1"/>
    <col min="15361" max="15361" width="17.42578125" style="1" customWidth="1"/>
    <col min="15362" max="15362" width="18.7109375" style="1" bestFit="1" customWidth="1"/>
    <col min="15363" max="15363" width="19.28515625" style="1" bestFit="1" customWidth="1"/>
    <col min="15364" max="15616" width="9.140625" style="1"/>
    <col min="15617" max="15617" width="17.42578125" style="1" customWidth="1"/>
    <col min="15618" max="15618" width="18.7109375" style="1" bestFit="1" customWidth="1"/>
    <col min="15619" max="15619" width="19.28515625" style="1" bestFit="1" customWidth="1"/>
    <col min="15620" max="15872" width="9.140625" style="1"/>
    <col min="15873" max="15873" width="17.42578125" style="1" customWidth="1"/>
    <col min="15874" max="15874" width="18.7109375" style="1" bestFit="1" customWidth="1"/>
    <col min="15875" max="15875" width="19.28515625" style="1" bestFit="1" customWidth="1"/>
    <col min="15876" max="16128" width="9.140625" style="1"/>
    <col min="16129" max="16129" width="17.42578125" style="1" customWidth="1"/>
    <col min="16130" max="16130" width="18.7109375" style="1" bestFit="1" customWidth="1"/>
    <col min="16131" max="16131" width="19.28515625" style="1" bestFit="1" customWidth="1"/>
    <col min="16132" max="16384" width="9.140625" style="1"/>
  </cols>
  <sheetData>
    <row r="1" spans="1:8" ht="21" x14ac:dyDescent="0.25">
      <c r="A1" s="37" t="s">
        <v>112</v>
      </c>
      <c r="C1" s="37" t="s">
        <v>113</v>
      </c>
    </row>
    <row r="2" spans="1:8" ht="21" x14ac:dyDescent="0.25">
      <c r="A2" s="37" t="s">
        <v>114</v>
      </c>
      <c r="E2" s="8" t="s">
        <v>126</v>
      </c>
    </row>
    <row r="4" spans="1:8" ht="15" x14ac:dyDescent="0.25">
      <c r="B4" s="38" t="s">
        <v>115</v>
      </c>
      <c r="C4" s="38" t="s">
        <v>116</v>
      </c>
      <c r="G4" t="s">
        <v>71</v>
      </c>
      <c r="H4"/>
    </row>
    <row r="5" spans="1:8" ht="18" x14ac:dyDescent="0.25">
      <c r="A5" s="39" t="s">
        <v>117</v>
      </c>
      <c r="B5" s="40" t="s">
        <v>118</v>
      </c>
      <c r="C5" s="40" t="s">
        <v>118</v>
      </c>
      <c r="G5" t="s">
        <v>72</v>
      </c>
      <c r="H5" t="s">
        <v>73</v>
      </c>
    </row>
    <row r="6" spans="1:8" ht="18" x14ac:dyDescent="0.25">
      <c r="A6" s="41" t="s">
        <v>119</v>
      </c>
      <c r="B6" s="42">
        <v>1</v>
      </c>
      <c r="C6" s="42" t="s">
        <v>120</v>
      </c>
      <c r="G6" s="23">
        <v>1</v>
      </c>
      <c r="H6" s="23">
        <v>1</v>
      </c>
    </row>
    <row r="7" spans="1:8" ht="18" x14ac:dyDescent="0.25">
      <c r="A7" s="43" t="s">
        <v>121</v>
      </c>
      <c r="B7" s="44" t="s">
        <v>122</v>
      </c>
      <c r="C7" s="44" t="s">
        <v>122</v>
      </c>
      <c r="G7" s="23">
        <v>2</v>
      </c>
      <c r="H7" s="23">
        <v>1.2</v>
      </c>
    </row>
    <row r="8" spans="1:8" ht="18" x14ac:dyDescent="0.25">
      <c r="A8" s="37" t="s">
        <v>123</v>
      </c>
      <c r="G8" s="23">
        <v>3</v>
      </c>
      <c r="H8" s="23">
        <v>1.8</v>
      </c>
    </row>
    <row r="9" spans="1:8" ht="15" x14ac:dyDescent="0.25">
      <c r="B9" s="45"/>
      <c r="C9" s="45" t="s">
        <v>124</v>
      </c>
      <c r="D9" s="45" t="s">
        <v>125</v>
      </c>
      <c r="G9" s="23">
        <v>4</v>
      </c>
      <c r="H9" s="23">
        <v>2.5</v>
      </c>
    </row>
    <row r="10" spans="1:8" ht="15" x14ac:dyDescent="0.25">
      <c r="B10" s="45">
        <v>-10</v>
      </c>
      <c r="C10" s="45">
        <f>1.3^B10</f>
        <v>7.2538150286405687E-2</v>
      </c>
      <c r="D10" s="45">
        <f>1.3^-B10</f>
        <v>13.785849184900005</v>
      </c>
      <c r="G10" s="23">
        <v>5</v>
      </c>
      <c r="H10" s="23">
        <v>3.6</v>
      </c>
    </row>
    <row r="11" spans="1:8" ht="15" x14ac:dyDescent="0.25">
      <c r="B11" s="45">
        <v>-9</v>
      </c>
      <c r="C11" s="45">
        <f>1.3^B11</f>
        <v>9.4299595372327405E-2</v>
      </c>
      <c r="D11" s="45">
        <f t="shared" ref="D11:D30" si="0">1.3^-B11</f>
        <v>10.604499373000003</v>
      </c>
      <c r="G11" s="23">
        <v>6</v>
      </c>
      <c r="H11" s="23">
        <v>4.7</v>
      </c>
    </row>
    <row r="12" spans="1:8" ht="15" x14ac:dyDescent="0.25">
      <c r="B12" s="45">
        <v>-8</v>
      </c>
      <c r="C12" s="45">
        <f t="shared" ref="C12:C30" si="1">1.3^B12</f>
        <v>0.12258947398402563</v>
      </c>
      <c r="D12" s="45">
        <f t="shared" si="0"/>
        <v>8.1573072100000026</v>
      </c>
      <c r="G12" s="23">
        <v>7</v>
      </c>
      <c r="H12" s="23">
        <v>6.6</v>
      </c>
    </row>
    <row r="13" spans="1:8" ht="15" x14ac:dyDescent="0.25">
      <c r="B13" s="45">
        <v>-7</v>
      </c>
      <c r="C13" s="45">
        <f t="shared" si="1"/>
        <v>0.1593663161792333</v>
      </c>
      <c r="D13" s="45">
        <f t="shared" si="0"/>
        <v>6.2748517000000028</v>
      </c>
      <c r="G13" s="23">
        <v>8</v>
      </c>
      <c r="H13" s="23">
        <v>9.1</v>
      </c>
    </row>
    <row r="14" spans="1:8" x14ac:dyDescent="0.2">
      <c r="B14" s="45">
        <v>-6</v>
      </c>
      <c r="C14" s="45">
        <f t="shared" si="1"/>
        <v>0.20717621103300329</v>
      </c>
      <c r="D14" s="45">
        <f t="shared" si="0"/>
        <v>4.8268090000000017</v>
      </c>
    </row>
    <row r="15" spans="1:8" x14ac:dyDescent="0.2">
      <c r="B15" s="45">
        <v>-5</v>
      </c>
      <c r="C15" s="45">
        <f t="shared" si="1"/>
        <v>0.26932907434290432</v>
      </c>
      <c r="D15" s="45">
        <f t="shared" si="0"/>
        <v>3.712930000000001</v>
      </c>
    </row>
    <row r="16" spans="1:8" x14ac:dyDescent="0.2">
      <c r="B16" s="45">
        <v>-4</v>
      </c>
      <c r="C16" s="45">
        <f t="shared" si="1"/>
        <v>0.35012779664577565</v>
      </c>
      <c r="D16" s="45">
        <f t="shared" si="0"/>
        <v>2.8561000000000005</v>
      </c>
    </row>
    <row r="17" spans="2:4" x14ac:dyDescent="0.2">
      <c r="B17" s="45">
        <v>-3</v>
      </c>
      <c r="C17" s="45">
        <f t="shared" si="1"/>
        <v>0.45516613563950831</v>
      </c>
      <c r="D17" s="45">
        <f t="shared" si="0"/>
        <v>2.1970000000000005</v>
      </c>
    </row>
    <row r="18" spans="2:4" x14ac:dyDescent="0.2">
      <c r="B18" s="45">
        <v>-2</v>
      </c>
      <c r="C18" s="45">
        <f t="shared" si="1"/>
        <v>0.59171597633136086</v>
      </c>
      <c r="D18" s="45">
        <f t="shared" si="0"/>
        <v>1.6900000000000002</v>
      </c>
    </row>
    <row r="19" spans="2:4" x14ac:dyDescent="0.2">
      <c r="B19" s="45">
        <v>-1</v>
      </c>
      <c r="C19" s="45">
        <f t="shared" si="1"/>
        <v>0.76923076923076916</v>
      </c>
      <c r="D19" s="45">
        <f t="shared" si="0"/>
        <v>1.3</v>
      </c>
    </row>
    <row r="20" spans="2:4" x14ac:dyDescent="0.2">
      <c r="B20" s="45">
        <v>0</v>
      </c>
      <c r="C20" s="45">
        <f t="shared" si="1"/>
        <v>1</v>
      </c>
      <c r="D20" s="45">
        <f t="shared" si="0"/>
        <v>1</v>
      </c>
    </row>
    <row r="21" spans="2:4" x14ac:dyDescent="0.2">
      <c r="B21" s="45">
        <v>1</v>
      </c>
      <c r="C21" s="45">
        <f t="shared" si="1"/>
        <v>1.3</v>
      </c>
      <c r="D21" s="45">
        <f t="shared" si="0"/>
        <v>0.76923076923076916</v>
      </c>
    </row>
    <row r="22" spans="2:4" x14ac:dyDescent="0.2">
      <c r="B22" s="45">
        <v>2</v>
      </c>
      <c r="C22" s="45">
        <f t="shared" si="1"/>
        <v>1.6900000000000002</v>
      </c>
      <c r="D22" s="45">
        <f t="shared" si="0"/>
        <v>0.59171597633136086</v>
      </c>
    </row>
    <row r="23" spans="2:4" x14ac:dyDescent="0.2">
      <c r="B23" s="45">
        <v>3</v>
      </c>
      <c r="C23" s="45">
        <f t="shared" si="1"/>
        <v>2.1970000000000005</v>
      </c>
      <c r="D23" s="45">
        <f t="shared" si="0"/>
        <v>0.45516613563950831</v>
      </c>
    </row>
    <row r="24" spans="2:4" x14ac:dyDescent="0.2">
      <c r="B24" s="45">
        <v>4</v>
      </c>
      <c r="C24" s="45">
        <f t="shared" si="1"/>
        <v>2.8561000000000005</v>
      </c>
      <c r="D24" s="45">
        <f t="shared" si="0"/>
        <v>0.35012779664577565</v>
      </c>
    </row>
    <row r="25" spans="2:4" x14ac:dyDescent="0.2">
      <c r="B25" s="45">
        <v>5</v>
      </c>
      <c r="C25" s="45">
        <f t="shared" si="1"/>
        <v>3.712930000000001</v>
      </c>
      <c r="D25" s="45">
        <f t="shared" si="0"/>
        <v>0.26932907434290432</v>
      </c>
    </row>
    <row r="26" spans="2:4" x14ac:dyDescent="0.2">
      <c r="B26" s="45">
        <v>6</v>
      </c>
      <c r="C26" s="45">
        <f t="shared" si="1"/>
        <v>4.8268090000000017</v>
      </c>
      <c r="D26" s="45">
        <f t="shared" si="0"/>
        <v>0.20717621103300329</v>
      </c>
    </row>
    <row r="27" spans="2:4" x14ac:dyDescent="0.2">
      <c r="B27" s="45">
        <v>7</v>
      </c>
      <c r="C27" s="45">
        <f t="shared" si="1"/>
        <v>6.2748517000000028</v>
      </c>
      <c r="D27" s="45">
        <f t="shared" si="0"/>
        <v>0.1593663161792333</v>
      </c>
    </row>
    <row r="28" spans="2:4" x14ac:dyDescent="0.2">
      <c r="B28" s="45">
        <v>8</v>
      </c>
      <c r="C28" s="45">
        <f t="shared" si="1"/>
        <v>8.1573072100000026</v>
      </c>
      <c r="D28" s="45">
        <f t="shared" si="0"/>
        <v>0.12258947398402563</v>
      </c>
    </row>
    <row r="29" spans="2:4" x14ac:dyDescent="0.2">
      <c r="B29" s="45">
        <v>9</v>
      </c>
      <c r="C29" s="45">
        <f t="shared" si="1"/>
        <v>10.604499373000003</v>
      </c>
      <c r="D29" s="45">
        <f t="shared" si="0"/>
        <v>9.4299595372327405E-2</v>
      </c>
    </row>
    <row r="30" spans="2:4" x14ac:dyDescent="0.2">
      <c r="B30" s="45">
        <v>10</v>
      </c>
      <c r="C30" s="45">
        <f t="shared" si="1"/>
        <v>13.785849184900005</v>
      </c>
      <c r="D30" s="45">
        <f t="shared" si="0"/>
        <v>7.2538150286405687E-2</v>
      </c>
    </row>
    <row r="31" spans="2:4" x14ac:dyDescent="0.2">
      <c r="B31" s="8"/>
      <c r="C31" s="8"/>
    </row>
    <row r="32" spans="2:4" x14ac:dyDescent="0.2">
      <c r="B32" s="8"/>
      <c r="C32" s="8"/>
    </row>
    <row r="33" spans="2:3" x14ac:dyDescent="0.2">
      <c r="B33" s="8"/>
      <c r="C33" s="8"/>
    </row>
    <row r="34" spans="2:3" x14ac:dyDescent="0.2">
      <c r="B34" s="8"/>
      <c r="C34" s="8"/>
    </row>
    <row r="35" spans="2:3" x14ac:dyDescent="0.2">
      <c r="B35" s="8"/>
      <c r="C35" s="8"/>
    </row>
    <row r="36" spans="2:3" x14ac:dyDescent="0.2">
      <c r="B36" s="8"/>
      <c r="C36" s="8"/>
    </row>
    <row r="37" spans="2:3" x14ac:dyDescent="0.2">
      <c r="B37" s="8"/>
      <c r="C37" s="8"/>
    </row>
    <row r="38" spans="2:3" x14ac:dyDescent="0.2">
      <c r="B38" s="8"/>
      <c r="C38" s="8"/>
    </row>
    <row r="39" spans="2:3" x14ac:dyDescent="0.2">
      <c r="B39" s="8"/>
      <c r="C39" s="8"/>
    </row>
    <row r="40" spans="2:3" x14ac:dyDescent="0.2">
      <c r="B40" s="8"/>
      <c r="C40" s="8"/>
    </row>
    <row r="41" spans="2:3" x14ac:dyDescent="0.2">
      <c r="B41" s="8"/>
      <c r="C41" s="8"/>
    </row>
    <row r="42" spans="2:3" x14ac:dyDescent="0.2">
      <c r="B42" s="8"/>
      <c r="C42" s="8"/>
    </row>
    <row r="43" spans="2:3" x14ac:dyDescent="0.2">
      <c r="B43" s="8"/>
      <c r="C43" s="8"/>
    </row>
    <row r="44" spans="2:3" x14ac:dyDescent="0.2">
      <c r="B44" s="8"/>
      <c r="C44" s="8"/>
    </row>
    <row r="45" spans="2:3" x14ac:dyDescent="0.2">
      <c r="B45" s="8"/>
      <c r="C45" s="8"/>
    </row>
    <row r="46" spans="2:3" x14ac:dyDescent="0.2">
      <c r="B46" s="8"/>
      <c r="C46" s="8"/>
    </row>
    <row r="47" spans="2:3" x14ac:dyDescent="0.2">
      <c r="B47" s="8"/>
      <c r="C47" s="8"/>
    </row>
    <row r="48" spans="2:3" x14ac:dyDescent="0.2">
      <c r="B48" s="8"/>
      <c r="C48" s="8"/>
    </row>
    <row r="49" spans="2:3" x14ac:dyDescent="0.2">
      <c r="B49" s="8"/>
      <c r="C49" s="8"/>
    </row>
    <row r="50" spans="2:3" x14ac:dyDescent="0.2">
      <c r="B50" s="8"/>
      <c r="C50" s="8"/>
    </row>
    <row r="51" spans="2:3" x14ac:dyDescent="0.2">
      <c r="B51" s="8"/>
      <c r="C51" s="8"/>
    </row>
    <row r="52" spans="2:3" x14ac:dyDescent="0.2">
      <c r="B52" s="8"/>
      <c r="C52" s="8"/>
    </row>
    <row r="53" spans="2:3" x14ac:dyDescent="0.2">
      <c r="B53" s="8"/>
      <c r="C53" s="8"/>
    </row>
    <row r="54" spans="2:3" x14ac:dyDescent="0.2">
      <c r="B54" s="8"/>
      <c r="C54" s="8"/>
    </row>
    <row r="55" spans="2:3" x14ac:dyDescent="0.2">
      <c r="B55" s="8"/>
      <c r="C55" s="8"/>
    </row>
    <row r="56" spans="2:3" x14ac:dyDescent="0.2">
      <c r="B56" s="8"/>
      <c r="C56" s="8"/>
    </row>
    <row r="57" spans="2:3" x14ac:dyDescent="0.2">
      <c r="B57" s="8"/>
      <c r="C57" s="8"/>
    </row>
    <row r="58" spans="2:3" x14ac:dyDescent="0.2">
      <c r="B58" s="8"/>
      <c r="C58" s="8"/>
    </row>
    <row r="59" spans="2:3" x14ac:dyDescent="0.2">
      <c r="B59" s="8"/>
      <c r="C59" s="8"/>
    </row>
    <row r="60" spans="2:3" x14ac:dyDescent="0.2">
      <c r="B60" s="8"/>
      <c r="C60" s="8"/>
    </row>
    <row r="61" spans="2:3" x14ac:dyDescent="0.2">
      <c r="B61" s="8"/>
      <c r="C61" s="8"/>
    </row>
    <row r="62" spans="2:3" x14ac:dyDescent="0.2">
      <c r="B62" s="8"/>
      <c r="C62" s="8"/>
    </row>
    <row r="63" spans="2:3" x14ac:dyDescent="0.2">
      <c r="B63" s="8"/>
      <c r="C63" s="8"/>
    </row>
    <row r="64" spans="2:3" x14ac:dyDescent="0.2">
      <c r="B64" s="8"/>
      <c r="C64" s="8"/>
    </row>
    <row r="65" spans="2:3" x14ac:dyDescent="0.2">
      <c r="B65" s="8"/>
      <c r="C65" s="8"/>
    </row>
    <row r="66" spans="2:3" x14ac:dyDescent="0.2">
      <c r="B66" s="8"/>
      <c r="C66" s="8"/>
    </row>
    <row r="67" spans="2:3" x14ac:dyDescent="0.2">
      <c r="B67" s="8"/>
      <c r="C67" s="8"/>
    </row>
    <row r="68" spans="2:3" x14ac:dyDescent="0.2">
      <c r="B68" s="8"/>
      <c r="C68" s="8"/>
    </row>
    <row r="69" spans="2:3" x14ac:dyDescent="0.2">
      <c r="B69" s="8"/>
      <c r="C69" s="8"/>
    </row>
    <row r="70" spans="2:3" x14ac:dyDescent="0.2">
      <c r="B70" s="8"/>
      <c r="C70" s="8"/>
    </row>
    <row r="71" spans="2:3" x14ac:dyDescent="0.2">
      <c r="B71" s="8"/>
      <c r="C71" s="8"/>
    </row>
    <row r="72" spans="2:3" x14ac:dyDescent="0.2">
      <c r="B72" s="8"/>
      <c r="C72" s="8"/>
    </row>
    <row r="73" spans="2:3" x14ac:dyDescent="0.2">
      <c r="B73" s="8"/>
      <c r="C73" s="8"/>
    </row>
    <row r="74" spans="2:3" x14ac:dyDescent="0.2">
      <c r="B74" s="8"/>
      <c r="C74" s="8"/>
    </row>
    <row r="75" spans="2:3" x14ac:dyDescent="0.2">
      <c r="B75" s="8"/>
      <c r="C75" s="8"/>
    </row>
    <row r="76" spans="2:3" x14ac:dyDescent="0.2">
      <c r="B76" s="8"/>
      <c r="C76" s="8"/>
    </row>
    <row r="77" spans="2:3" x14ac:dyDescent="0.2">
      <c r="B77" s="8"/>
      <c r="C77" s="8"/>
    </row>
    <row r="78" spans="2:3" x14ac:dyDescent="0.2">
      <c r="B78" s="8"/>
      <c r="C78" s="8"/>
    </row>
    <row r="79" spans="2:3" x14ac:dyDescent="0.2">
      <c r="B79" s="8"/>
      <c r="C79" s="8"/>
    </row>
    <row r="80" spans="2:3" x14ac:dyDescent="0.2">
      <c r="B80" s="8"/>
      <c r="C80" s="8"/>
    </row>
    <row r="81" spans="2:3" x14ac:dyDescent="0.2">
      <c r="B81" s="8"/>
      <c r="C81" s="8"/>
    </row>
    <row r="82" spans="2:3" x14ac:dyDescent="0.2">
      <c r="B82" s="8"/>
      <c r="C82" s="8"/>
    </row>
    <row r="83" spans="2:3" x14ac:dyDescent="0.2">
      <c r="B83" s="8"/>
      <c r="C83" s="8"/>
    </row>
    <row r="84" spans="2:3" x14ac:dyDescent="0.2">
      <c r="B84" s="8"/>
      <c r="C84" s="8"/>
    </row>
    <row r="85" spans="2:3" x14ac:dyDescent="0.2">
      <c r="B85" s="8"/>
      <c r="C85" s="8"/>
    </row>
    <row r="86" spans="2:3" x14ac:dyDescent="0.2">
      <c r="B86" s="8"/>
      <c r="C86" s="8"/>
    </row>
    <row r="87" spans="2:3" x14ac:dyDescent="0.2">
      <c r="B87" s="8"/>
      <c r="C87" s="8"/>
    </row>
    <row r="88" spans="2:3" x14ac:dyDescent="0.2">
      <c r="B88" s="8"/>
      <c r="C88" s="8"/>
    </row>
    <row r="89" spans="2:3" x14ac:dyDescent="0.2">
      <c r="B89" s="8"/>
      <c r="C89" s="8"/>
    </row>
    <row r="90" spans="2:3" x14ac:dyDescent="0.2">
      <c r="B90" s="8"/>
      <c r="C90" s="8"/>
    </row>
    <row r="91" spans="2:3" x14ac:dyDescent="0.2">
      <c r="B91" s="8"/>
      <c r="C91" s="8"/>
    </row>
    <row r="92" spans="2:3" x14ac:dyDescent="0.2">
      <c r="B92" s="8"/>
      <c r="C92" s="8"/>
    </row>
    <row r="93" spans="2:3" x14ac:dyDescent="0.2">
      <c r="B93" s="8"/>
      <c r="C93" s="8"/>
    </row>
    <row r="94" spans="2:3" x14ac:dyDescent="0.2">
      <c r="B94" s="8"/>
      <c r="C94" s="8"/>
    </row>
    <row r="95" spans="2:3" x14ac:dyDescent="0.2">
      <c r="B95" s="8"/>
      <c r="C95" s="8"/>
    </row>
    <row r="96" spans="2:3" x14ac:dyDescent="0.2">
      <c r="B96" s="8"/>
      <c r="C96" s="8"/>
    </row>
    <row r="97" spans="2:3" x14ac:dyDescent="0.2">
      <c r="B97" s="8"/>
      <c r="C97" s="8"/>
    </row>
    <row r="98" spans="2:3" x14ac:dyDescent="0.2">
      <c r="B98" s="8"/>
      <c r="C98" s="8"/>
    </row>
    <row r="99" spans="2:3" x14ac:dyDescent="0.2">
      <c r="B99" s="8"/>
      <c r="C99" s="8"/>
    </row>
    <row r="100" spans="2:3" x14ac:dyDescent="0.2">
      <c r="B100" s="8"/>
      <c r="C100" s="8"/>
    </row>
    <row r="101" spans="2:3" x14ac:dyDescent="0.2">
      <c r="B101" s="8"/>
      <c r="C101" s="8"/>
    </row>
    <row r="102" spans="2:3" x14ac:dyDescent="0.2">
      <c r="B102" s="8"/>
      <c r="C102" s="8"/>
    </row>
    <row r="103" spans="2:3" x14ac:dyDescent="0.2">
      <c r="B103" s="8"/>
      <c r="C103" s="8"/>
    </row>
    <row r="104" spans="2:3" x14ac:dyDescent="0.2">
      <c r="B104" s="8"/>
      <c r="C104" s="8"/>
    </row>
    <row r="105" spans="2:3" x14ac:dyDescent="0.2">
      <c r="B105" s="8"/>
      <c r="C105" s="8"/>
    </row>
    <row r="106" spans="2:3" x14ac:dyDescent="0.2">
      <c r="B106" s="8"/>
      <c r="C106" s="8"/>
    </row>
    <row r="107" spans="2:3" x14ac:dyDescent="0.2">
      <c r="B107" s="8"/>
      <c r="C107" s="8"/>
    </row>
    <row r="108" spans="2:3" x14ac:dyDescent="0.2">
      <c r="B108" s="8"/>
      <c r="C108" s="8"/>
    </row>
    <row r="109" spans="2:3" x14ac:dyDescent="0.2">
      <c r="B109" s="8"/>
      <c r="C109" s="8"/>
    </row>
    <row r="110" spans="2:3" x14ac:dyDescent="0.2">
      <c r="B110" s="8"/>
      <c r="C110" s="8"/>
    </row>
    <row r="111" spans="2:3" x14ac:dyDescent="0.2">
      <c r="B111" s="8"/>
      <c r="C111" s="8"/>
    </row>
    <row r="112" spans="2:3" x14ac:dyDescent="0.2">
      <c r="B112" s="8"/>
      <c r="C112" s="8"/>
    </row>
    <row r="113" spans="2:3" x14ac:dyDescent="0.2">
      <c r="B113" s="8"/>
      <c r="C113" s="8"/>
    </row>
    <row r="114" spans="2:3" x14ac:dyDescent="0.2">
      <c r="B114" s="8"/>
      <c r="C114" s="8"/>
    </row>
    <row r="115" spans="2:3" x14ac:dyDescent="0.2">
      <c r="B115" s="8"/>
      <c r="C115" s="8"/>
    </row>
    <row r="116" spans="2:3" x14ac:dyDescent="0.2">
      <c r="B116" s="8"/>
      <c r="C116" s="8"/>
    </row>
    <row r="117" spans="2:3" x14ac:dyDescent="0.2">
      <c r="B117" s="8"/>
      <c r="C117" s="8"/>
    </row>
    <row r="118" spans="2:3" x14ac:dyDescent="0.2">
      <c r="B118" s="8"/>
      <c r="C118" s="8"/>
    </row>
    <row r="119" spans="2:3" x14ac:dyDescent="0.2">
      <c r="B119" s="8"/>
      <c r="C119" s="8"/>
    </row>
    <row r="120" spans="2:3" x14ac:dyDescent="0.2">
      <c r="B120" s="8"/>
      <c r="C120" s="8"/>
    </row>
    <row r="121" spans="2:3" x14ac:dyDescent="0.2">
      <c r="B121" s="8"/>
      <c r="C121" s="8"/>
    </row>
    <row r="122" spans="2:3" x14ac:dyDescent="0.2">
      <c r="B122" s="8"/>
      <c r="C122" s="8"/>
    </row>
    <row r="123" spans="2:3" x14ac:dyDescent="0.2">
      <c r="B123" s="8"/>
      <c r="C123" s="8"/>
    </row>
    <row r="124" spans="2:3" x14ac:dyDescent="0.2">
      <c r="B124" s="8"/>
      <c r="C124" s="8"/>
    </row>
    <row r="125" spans="2:3" x14ac:dyDescent="0.2">
      <c r="B125" s="8"/>
      <c r="C125" s="8"/>
    </row>
    <row r="126" spans="2:3" x14ac:dyDescent="0.2">
      <c r="B126" s="8"/>
      <c r="C126" s="8"/>
    </row>
    <row r="127" spans="2:3" x14ac:dyDescent="0.2">
      <c r="B127" s="8"/>
      <c r="C127" s="8"/>
    </row>
    <row r="128" spans="2:3" x14ac:dyDescent="0.2">
      <c r="B128" s="8"/>
      <c r="C128" s="8"/>
    </row>
    <row r="129" spans="2:3" x14ac:dyDescent="0.2">
      <c r="B129" s="8"/>
      <c r="C129" s="8"/>
    </row>
    <row r="130" spans="2:3" x14ac:dyDescent="0.2">
      <c r="B130" s="8"/>
      <c r="C130" s="8"/>
    </row>
    <row r="131" spans="2:3" x14ac:dyDescent="0.2">
      <c r="B131" s="8"/>
      <c r="C131" s="8"/>
    </row>
    <row r="132" spans="2:3" x14ac:dyDescent="0.2">
      <c r="B132" s="8"/>
      <c r="C132" s="8"/>
    </row>
    <row r="133" spans="2:3" x14ac:dyDescent="0.2">
      <c r="B133" s="8"/>
      <c r="C133" s="8"/>
    </row>
    <row r="134" spans="2:3" x14ac:dyDescent="0.2">
      <c r="B134" s="8"/>
      <c r="C134" s="8"/>
    </row>
    <row r="135" spans="2:3" x14ac:dyDescent="0.2">
      <c r="B135" s="8"/>
      <c r="C135" s="8"/>
    </row>
    <row r="136" spans="2:3" x14ac:dyDescent="0.2">
      <c r="B136" s="8"/>
      <c r="C136" s="8"/>
    </row>
    <row r="137" spans="2:3" x14ac:dyDescent="0.2">
      <c r="B137" s="8"/>
      <c r="C137" s="8"/>
    </row>
    <row r="138" spans="2:3" x14ac:dyDescent="0.2">
      <c r="B138" s="8"/>
      <c r="C138" s="8"/>
    </row>
    <row r="139" spans="2:3" x14ac:dyDescent="0.2">
      <c r="B139" s="8"/>
      <c r="C139" s="8"/>
    </row>
    <row r="140" spans="2:3" x14ac:dyDescent="0.2">
      <c r="B140" s="8"/>
      <c r="C140" s="8"/>
    </row>
    <row r="141" spans="2:3" x14ac:dyDescent="0.2">
      <c r="B141" s="8"/>
      <c r="C141" s="8"/>
    </row>
    <row r="142" spans="2:3" x14ac:dyDescent="0.2">
      <c r="B142" s="8"/>
      <c r="C142" s="8"/>
    </row>
    <row r="143" spans="2:3" x14ac:dyDescent="0.2">
      <c r="B143" s="8"/>
      <c r="C143" s="8"/>
    </row>
    <row r="144" spans="2:3" x14ac:dyDescent="0.2">
      <c r="B144" s="8"/>
      <c r="C144" s="8"/>
    </row>
    <row r="145" spans="2:3" x14ac:dyDescent="0.2">
      <c r="B145" s="8"/>
      <c r="C145" s="8"/>
    </row>
    <row r="146" spans="2:3" x14ac:dyDescent="0.2">
      <c r="B146" s="8"/>
      <c r="C146" s="8"/>
    </row>
    <row r="147" spans="2:3" x14ac:dyDescent="0.2">
      <c r="B147" s="8"/>
      <c r="C147" s="8"/>
    </row>
    <row r="148" spans="2:3" x14ac:dyDescent="0.2">
      <c r="B148" s="8"/>
      <c r="C148" s="8"/>
    </row>
    <row r="149" spans="2:3" x14ac:dyDescent="0.2">
      <c r="B149" s="8"/>
      <c r="C149" s="8"/>
    </row>
    <row r="150" spans="2:3" x14ac:dyDescent="0.2">
      <c r="B150" s="8"/>
      <c r="C150" s="8"/>
    </row>
    <row r="151" spans="2:3" x14ac:dyDescent="0.2">
      <c r="B151" s="8"/>
      <c r="C151" s="8"/>
    </row>
    <row r="152" spans="2:3" x14ac:dyDescent="0.2">
      <c r="B152" s="8"/>
      <c r="C152" s="8"/>
    </row>
    <row r="153" spans="2:3" x14ac:dyDescent="0.2">
      <c r="B153" s="8"/>
      <c r="C153" s="8"/>
    </row>
    <row r="154" spans="2:3" x14ac:dyDescent="0.2">
      <c r="B154" s="8"/>
      <c r="C154" s="8"/>
    </row>
    <row r="155" spans="2:3" x14ac:dyDescent="0.2">
      <c r="B155" s="8"/>
      <c r="C155" s="8"/>
    </row>
    <row r="156" spans="2:3" x14ac:dyDescent="0.2">
      <c r="B156" s="8"/>
      <c r="C156" s="8"/>
    </row>
    <row r="157" spans="2:3" x14ac:dyDescent="0.2">
      <c r="B157" s="8"/>
      <c r="C157" s="8"/>
    </row>
    <row r="158" spans="2:3" x14ac:dyDescent="0.2">
      <c r="B158" s="8"/>
      <c r="C158" s="8"/>
    </row>
    <row r="159" spans="2:3" x14ac:dyDescent="0.2">
      <c r="B159" s="8"/>
      <c r="C159" s="8"/>
    </row>
    <row r="160" spans="2:3" x14ac:dyDescent="0.2">
      <c r="B160" s="8"/>
      <c r="C160" s="8"/>
    </row>
    <row r="161" spans="2:3" x14ac:dyDescent="0.2">
      <c r="B161" s="8"/>
      <c r="C161" s="8"/>
    </row>
    <row r="162" spans="2:3" x14ac:dyDescent="0.2">
      <c r="B162" s="8"/>
      <c r="C162" s="8"/>
    </row>
    <row r="163" spans="2:3" x14ac:dyDescent="0.2">
      <c r="B163" s="8"/>
      <c r="C163" s="8"/>
    </row>
    <row r="164" spans="2:3" x14ac:dyDescent="0.2">
      <c r="B164" s="8"/>
      <c r="C164" s="8"/>
    </row>
  </sheetData>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14337" r:id="rId4">
          <objectPr defaultSize="0" autoPict="0" r:id="rId5">
            <anchor moveWithCells="1">
              <from>
                <xdr:col>2</xdr:col>
                <xdr:colOff>19050</xdr:colOff>
                <xdr:row>1</xdr:row>
                <xdr:rowOff>19050</xdr:rowOff>
              </from>
              <to>
                <xdr:col>3</xdr:col>
                <xdr:colOff>457200</xdr:colOff>
                <xdr:row>2</xdr:row>
                <xdr:rowOff>57150</xdr:rowOff>
              </to>
            </anchor>
          </objectPr>
        </oleObject>
      </mc:Choice>
      <mc:Fallback>
        <oleObject progId="Equation.3" shapeId="14337"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1" sqref="M21"/>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L7" sqref="L7"/>
    </sheetView>
  </sheetViews>
  <sheetFormatPr defaultRowHeight="15" x14ac:dyDescent="0.25"/>
  <cols>
    <col min="2" max="2" width="13.7109375" customWidth="1"/>
    <col min="3" max="3" width="15.28515625" customWidth="1"/>
    <col min="4" max="4" width="12" customWidth="1"/>
    <col min="5" max="6" width="11.5703125" customWidth="1"/>
    <col min="7" max="8" width="13.42578125" customWidth="1"/>
  </cols>
  <sheetData>
    <row r="1" spans="1:3" ht="18" x14ac:dyDescent="0.25">
      <c r="A1" s="59" t="s">
        <v>165</v>
      </c>
    </row>
    <row r="2" spans="1:3" x14ac:dyDescent="0.25">
      <c r="A2" s="58" t="s">
        <v>164</v>
      </c>
    </row>
    <row r="3" spans="1:3" x14ac:dyDescent="0.25">
      <c r="A3" t="s">
        <v>72</v>
      </c>
      <c r="B3" t="s">
        <v>73</v>
      </c>
      <c r="C3" t="s">
        <v>161</v>
      </c>
    </row>
    <row r="4" spans="1:3" x14ac:dyDescent="0.25">
      <c r="A4" s="23">
        <v>1</v>
      </c>
      <c r="B4" s="23">
        <v>1</v>
      </c>
      <c r="C4" s="23">
        <f>LN(B4)</f>
        <v>0</v>
      </c>
    </row>
    <row r="5" spans="1:3" x14ac:dyDescent="0.25">
      <c r="A5" s="23">
        <v>2</v>
      </c>
      <c r="B5" s="23">
        <v>1.2</v>
      </c>
      <c r="C5" s="23">
        <f t="shared" ref="C5:C11" si="0">LN(B5)</f>
        <v>0.18232155679395459</v>
      </c>
    </row>
    <row r="6" spans="1:3" x14ac:dyDescent="0.25">
      <c r="A6" s="23">
        <v>3</v>
      </c>
      <c r="B6" s="23">
        <v>1.8</v>
      </c>
      <c r="C6" s="23">
        <f t="shared" si="0"/>
        <v>0.58778666490211906</v>
      </c>
    </row>
    <row r="7" spans="1:3" x14ac:dyDescent="0.25">
      <c r="A7" s="23">
        <v>4</v>
      </c>
      <c r="B7" s="23">
        <v>2.5</v>
      </c>
      <c r="C7" s="23">
        <f t="shared" si="0"/>
        <v>0.91629073187415511</v>
      </c>
    </row>
    <row r="8" spans="1:3" x14ac:dyDescent="0.25">
      <c r="A8" s="23">
        <v>5</v>
      </c>
      <c r="B8" s="23">
        <v>3.6</v>
      </c>
      <c r="C8" s="23">
        <f t="shared" si="0"/>
        <v>1.2809338454620642</v>
      </c>
    </row>
    <row r="9" spans="1:3" x14ac:dyDescent="0.25">
      <c r="A9" s="23">
        <v>6</v>
      </c>
      <c r="B9" s="23">
        <v>4.7</v>
      </c>
      <c r="C9" s="23">
        <f t="shared" si="0"/>
        <v>1.547562508716013</v>
      </c>
    </row>
    <row r="10" spans="1:3" x14ac:dyDescent="0.25">
      <c r="A10" s="23">
        <v>7</v>
      </c>
      <c r="B10" s="23">
        <v>6.6</v>
      </c>
      <c r="C10" s="23">
        <f t="shared" si="0"/>
        <v>1.8870696490323797</v>
      </c>
    </row>
    <row r="11" spans="1:3" x14ac:dyDescent="0.25">
      <c r="A11" s="23">
        <v>8</v>
      </c>
      <c r="B11" s="23">
        <v>9.1</v>
      </c>
      <c r="C11" s="23">
        <f t="shared" si="0"/>
        <v>2.2082744135228043</v>
      </c>
    </row>
    <row r="13" spans="1:3" x14ac:dyDescent="0.25">
      <c r="B13" t="s">
        <v>78</v>
      </c>
    </row>
    <row r="14" spans="1:3" ht="15.75" thickBot="1" x14ac:dyDescent="0.3"/>
    <row r="15" spans="1:3" x14ac:dyDescent="0.25">
      <c r="B15" s="28" t="s">
        <v>79</v>
      </c>
      <c r="C15" s="28"/>
    </row>
    <row r="16" spans="1:3" x14ac:dyDescent="0.25">
      <c r="B16" s="25" t="s">
        <v>80</v>
      </c>
      <c r="C16" s="25">
        <v>0.99859424270601416</v>
      </c>
    </row>
    <row r="17" spans="2:8" x14ac:dyDescent="0.25">
      <c r="B17" s="25" t="s">
        <v>81</v>
      </c>
      <c r="C17" s="25">
        <v>0.99719046156559799</v>
      </c>
    </row>
    <row r="18" spans="2:8" x14ac:dyDescent="0.25">
      <c r="B18" s="25" t="s">
        <v>82</v>
      </c>
      <c r="C18" s="25">
        <v>0.99672220515986432</v>
      </c>
    </row>
    <row r="19" spans="2:8" x14ac:dyDescent="0.25">
      <c r="B19" s="25" t="s">
        <v>83</v>
      </c>
      <c r="C19" s="25">
        <v>4.5517262510050782E-2</v>
      </c>
    </row>
    <row r="20" spans="2:8" ht="15.75" thickBot="1" x14ac:dyDescent="0.3">
      <c r="B20" s="26" t="s">
        <v>84</v>
      </c>
      <c r="C20" s="26">
        <v>8</v>
      </c>
    </row>
    <row r="22" spans="2:8" ht="15.75" thickBot="1" x14ac:dyDescent="0.3">
      <c r="B22" t="s">
        <v>85</v>
      </c>
    </row>
    <row r="23" spans="2:8" x14ac:dyDescent="0.25">
      <c r="B23" s="27"/>
      <c r="C23" s="27" t="s">
        <v>90</v>
      </c>
      <c r="D23" s="27" t="s">
        <v>91</v>
      </c>
      <c r="E23" s="27" t="s">
        <v>92</v>
      </c>
      <c r="F23" s="27" t="s">
        <v>93</v>
      </c>
      <c r="G23" s="29" t="s">
        <v>94</v>
      </c>
    </row>
    <row r="24" spans="2:8" x14ac:dyDescent="0.25">
      <c r="B24" s="25" t="s">
        <v>86</v>
      </c>
      <c r="C24" s="25">
        <v>1</v>
      </c>
      <c r="D24" s="25">
        <v>4.4121133205203238</v>
      </c>
      <c r="E24" s="25">
        <v>4.4121133205203238</v>
      </c>
      <c r="F24" s="25">
        <v>2129.5821036408652</v>
      </c>
      <c r="G24" s="25">
        <v>6.9376605768900891E-9</v>
      </c>
    </row>
    <row r="25" spans="2:8" x14ac:dyDescent="0.25">
      <c r="B25" s="25" t="s">
        <v>87</v>
      </c>
      <c r="C25" s="25">
        <v>6</v>
      </c>
      <c r="D25" s="25">
        <v>1.2430927118453247E-2</v>
      </c>
      <c r="E25" s="25">
        <v>2.0718211864088746E-3</v>
      </c>
      <c r="F25" s="25"/>
      <c r="G25" s="25"/>
    </row>
    <row r="26" spans="2:8" ht="15.75" thickBot="1" x14ac:dyDescent="0.3">
      <c r="B26" s="26" t="s">
        <v>88</v>
      </c>
      <c r="C26" s="26">
        <v>7</v>
      </c>
      <c r="D26" s="26">
        <v>4.4245442476387771</v>
      </c>
      <c r="E26" s="26"/>
      <c r="F26" s="26"/>
      <c r="G26" s="26"/>
    </row>
    <row r="27" spans="2:8" ht="15.75" thickBot="1" x14ac:dyDescent="0.3"/>
    <row r="28" spans="2:8" x14ac:dyDescent="0.25">
      <c r="B28" s="27"/>
      <c r="C28" s="27" t="s">
        <v>95</v>
      </c>
      <c r="D28" s="27" t="s">
        <v>83</v>
      </c>
      <c r="E28" s="27" t="s">
        <v>96</v>
      </c>
      <c r="F28" s="27" t="s">
        <v>97</v>
      </c>
      <c r="G28" s="27" t="s">
        <v>98</v>
      </c>
      <c r="H28" s="27" t="s">
        <v>99</v>
      </c>
    </row>
    <row r="29" spans="2:8" x14ac:dyDescent="0.25">
      <c r="B29" s="25" t="s">
        <v>89</v>
      </c>
      <c r="C29" s="25">
        <v>-0.38223607875927867</v>
      </c>
      <c r="D29" s="25">
        <v>3.5466765212031785E-2</v>
      </c>
      <c r="E29" s="25">
        <v>-10.777303102613049</v>
      </c>
      <c r="F29" s="25">
        <v>3.7738713352089194E-5</v>
      </c>
      <c r="G29" s="25">
        <v>-0.46902012687837535</v>
      </c>
      <c r="H29" s="25">
        <v>-0.295452030640182</v>
      </c>
    </row>
    <row r="30" spans="2:8" ht="15.75" thickBot="1" x14ac:dyDescent="0.3">
      <c r="B30" s="26" t="s">
        <v>72</v>
      </c>
      <c r="C30" s="26">
        <v>0.32411466667715888</v>
      </c>
      <c r="D30" s="26">
        <v>7.0234660864047721E-3</v>
      </c>
      <c r="E30" s="26">
        <v>46.147395415568852</v>
      </c>
      <c r="F30" s="26">
        <v>6.9376605768900891E-9</v>
      </c>
      <c r="G30" s="26">
        <v>0.30692886427422028</v>
      </c>
      <c r="H30" s="26">
        <v>0.34130046908009748</v>
      </c>
    </row>
    <row r="32" spans="2:8" ht="17.25" x14ac:dyDescent="0.25">
      <c r="C32" s="56" t="s">
        <v>166</v>
      </c>
      <c r="D32" s="24">
        <f>1-D34/D26</f>
        <v>0.99719046156559799</v>
      </c>
      <c r="F32" s="62" t="s">
        <v>170</v>
      </c>
      <c r="G32" s="63">
        <f>1-G34/G33</f>
        <v>0.99926052392448461</v>
      </c>
      <c r="H32" s="58"/>
    </row>
    <row r="33" spans="1:8" x14ac:dyDescent="0.25">
      <c r="C33" s="61" t="s">
        <v>168</v>
      </c>
      <c r="D33">
        <f>D26</f>
        <v>4.4245442476387771</v>
      </c>
      <c r="F33" s="64" t="s">
        <v>169</v>
      </c>
      <c r="G33" s="63">
        <f>DEVSQ(B4:B11)</f>
        <v>57.068749999999994</v>
      </c>
      <c r="H33" s="58"/>
    </row>
    <row r="34" spans="1:8" ht="18" x14ac:dyDescent="0.35">
      <c r="B34" t="s">
        <v>100</v>
      </c>
      <c r="D34">
        <f>SUMSQ(D37:D44)</f>
        <v>1.2430927118453278E-2</v>
      </c>
      <c r="E34" s="60" t="s">
        <v>167</v>
      </c>
      <c r="F34" s="58"/>
      <c r="G34" s="58">
        <f>SUMSQ(G37:G44)</f>
        <v>4.2200975284566219E-2</v>
      </c>
      <c r="H34" s="65" t="s">
        <v>171</v>
      </c>
    </row>
    <row r="35" spans="1:8" ht="15.75" thickBot="1" x14ac:dyDescent="0.3"/>
    <row r="36" spans="1:8" x14ac:dyDescent="0.25">
      <c r="B36" s="27" t="s">
        <v>101</v>
      </c>
      <c r="C36" s="27" t="s">
        <v>162</v>
      </c>
      <c r="D36" s="27" t="s">
        <v>103</v>
      </c>
      <c r="E36" s="81" t="s">
        <v>172</v>
      </c>
      <c r="F36" s="81"/>
      <c r="G36" s="66" t="s">
        <v>163</v>
      </c>
    </row>
    <row r="37" spans="1:8" x14ac:dyDescent="0.25">
      <c r="A37" s="55"/>
      <c r="B37" s="25">
        <v>1</v>
      </c>
      <c r="C37" s="25">
        <v>-5.8121412082119794E-2</v>
      </c>
      <c r="D37" s="25">
        <v>5.8121412082119794E-2</v>
      </c>
      <c r="E37" s="80">
        <f>EXP(C37)</f>
        <v>0.94353538388672831</v>
      </c>
      <c r="F37" s="80"/>
      <c r="G37" s="58">
        <f t="shared" ref="G37:G44" si="1">B4-E37</f>
        <v>5.6464616113271693E-2</v>
      </c>
    </row>
    <row r="38" spans="1:8" x14ac:dyDescent="0.25">
      <c r="A38" s="55"/>
      <c r="B38" s="25">
        <v>2</v>
      </c>
      <c r="C38" s="25">
        <v>0.26599325459503909</v>
      </c>
      <c r="D38" s="25">
        <v>-8.3671697801084494E-2</v>
      </c>
      <c r="E38" s="80">
        <f t="shared" ref="E38:E44" si="2">EXP(C38)</f>
        <v>1.3047262577502734</v>
      </c>
      <c r="F38" s="80"/>
      <c r="G38" s="58">
        <f t="shared" si="1"/>
        <v>-0.10472625775027344</v>
      </c>
    </row>
    <row r="39" spans="1:8" x14ac:dyDescent="0.25">
      <c r="A39" s="55"/>
      <c r="B39" s="25">
        <v>3</v>
      </c>
      <c r="C39" s="25">
        <v>0.59010792127219802</v>
      </c>
      <c r="D39" s="25">
        <v>-2.3212563700789612E-3</v>
      </c>
      <c r="E39" s="80">
        <f t="shared" si="2"/>
        <v>1.8041831146285825</v>
      </c>
      <c r="F39" s="80"/>
      <c r="G39" s="58">
        <f t="shared" si="1"/>
        <v>-4.1831146285824516E-3</v>
      </c>
    </row>
    <row r="40" spans="1:8" x14ac:dyDescent="0.25">
      <c r="A40" s="55"/>
      <c r="B40" s="25">
        <v>4</v>
      </c>
      <c r="C40" s="25">
        <v>0.91422258794935685</v>
      </c>
      <c r="D40" s="25">
        <v>2.0681439247982603E-3</v>
      </c>
      <c r="E40" s="80">
        <f t="shared" si="2"/>
        <v>2.4948349830282326</v>
      </c>
      <c r="F40" s="80"/>
      <c r="G40" s="58">
        <f t="shared" si="1"/>
        <v>5.165016971767411E-3</v>
      </c>
    </row>
    <row r="41" spans="1:8" x14ac:dyDescent="0.25">
      <c r="A41" s="55"/>
      <c r="B41" s="25">
        <v>5</v>
      </c>
      <c r="C41" s="25">
        <v>1.2383372546265157</v>
      </c>
      <c r="D41" s="25">
        <v>4.2596590835548565E-2</v>
      </c>
      <c r="E41" s="80">
        <f t="shared" si="2"/>
        <v>3.4498724337206896</v>
      </c>
      <c r="F41" s="80"/>
      <c r="G41" s="58">
        <f t="shared" si="1"/>
        <v>0.15012756627931045</v>
      </c>
    </row>
    <row r="42" spans="1:8" x14ac:dyDescent="0.25">
      <c r="A42" s="55"/>
      <c r="B42" s="25">
        <v>6</v>
      </c>
      <c r="C42" s="25">
        <v>1.5624519213036747</v>
      </c>
      <c r="D42" s="25">
        <v>-1.4889412587661743E-2</v>
      </c>
      <c r="E42" s="80">
        <f t="shared" si="2"/>
        <v>4.77050381684953</v>
      </c>
      <c r="F42" s="80"/>
      <c r="G42" s="58">
        <f t="shared" si="1"/>
        <v>-7.0503816849529777E-2</v>
      </c>
    </row>
    <row r="43" spans="1:8" x14ac:dyDescent="0.25">
      <c r="A43" s="55"/>
      <c r="B43" s="25">
        <v>7</v>
      </c>
      <c r="C43" s="25">
        <v>1.8865665879808333</v>
      </c>
      <c r="D43" s="25">
        <v>5.0306105154640512E-4</v>
      </c>
      <c r="E43" s="80">
        <f t="shared" si="2"/>
        <v>6.5966806320521609</v>
      </c>
      <c r="F43" s="80"/>
      <c r="G43" s="58">
        <f t="shared" si="1"/>
        <v>3.3193679478387139E-3</v>
      </c>
    </row>
    <row r="44" spans="1:8" ht="15.75" thickBot="1" x14ac:dyDescent="0.3">
      <c r="A44" s="55"/>
      <c r="B44" s="26">
        <v>8</v>
      </c>
      <c r="C44" s="26">
        <v>2.2106812546579926</v>
      </c>
      <c r="D44" s="26">
        <v>-2.4068411351882979E-3</v>
      </c>
      <c r="E44" s="80">
        <f t="shared" si="2"/>
        <v>9.1219286331124838</v>
      </c>
      <c r="F44" s="80"/>
      <c r="G44" s="58">
        <f t="shared" si="1"/>
        <v>-2.1928633112484164E-2</v>
      </c>
    </row>
  </sheetData>
  <mergeCells count="9">
    <mergeCell ref="E42:F42"/>
    <mergeCell ref="E43:F43"/>
    <mergeCell ref="E44:F44"/>
    <mergeCell ref="E36:F36"/>
    <mergeCell ref="E37:F37"/>
    <mergeCell ref="E38:F38"/>
    <mergeCell ref="E39:F39"/>
    <mergeCell ref="E40:F40"/>
    <mergeCell ref="E41:F4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1"/>
  <sheetViews>
    <sheetView workbookViewId="0">
      <selection activeCell="N20" sqref="N20"/>
    </sheetView>
  </sheetViews>
  <sheetFormatPr defaultRowHeight="15" x14ac:dyDescent="0.25"/>
  <cols>
    <col min="1" max="1" width="11.85546875" customWidth="1"/>
    <col min="2" max="6" width="10.5703125" customWidth="1"/>
  </cols>
  <sheetData>
    <row r="1" spans="1:6" ht="30" x14ac:dyDescent="0.25">
      <c r="A1" s="46" t="s">
        <v>127</v>
      </c>
      <c r="B1" s="46" t="s">
        <v>128</v>
      </c>
      <c r="C1" s="46" t="s">
        <v>129</v>
      </c>
      <c r="D1" s="46" t="s">
        <v>130</v>
      </c>
      <c r="E1" s="46" t="s">
        <v>131</v>
      </c>
      <c r="F1" s="46" t="s">
        <v>132</v>
      </c>
    </row>
    <row r="2" spans="1:6" x14ac:dyDescent="0.25">
      <c r="A2" s="23">
        <v>1.5</v>
      </c>
      <c r="B2" s="23">
        <v>43</v>
      </c>
      <c r="C2" s="23">
        <f>LN(A2)</f>
        <v>0.40546510810816438</v>
      </c>
      <c r="D2" s="23">
        <f>LN(B2)</f>
        <v>3.7612001156935624</v>
      </c>
      <c r="E2" s="46">
        <f>LOG10(A2)</f>
        <v>0.17609125905568124</v>
      </c>
      <c r="F2" s="46">
        <f>LOG10(B2)</f>
        <v>1.6334684555795864</v>
      </c>
    </row>
    <row r="3" spans="1:6" x14ac:dyDescent="0.25">
      <c r="A3" s="23">
        <v>3.9</v>
      </c>
      <c r="B3" s="23">
        <v>12</v>
      </c>
      <c r="C3" s="23">
        <f t="shared" ref="C3:D51" si="0">LN(A3)</f>
        <v>1.3609765531356006</v>
      </c>
      <c r="D3" s="23">
        <f t="shared" si="0"/>
        <v>2.4849066497880004</v>
      </c>
      <c r="E3" s="46">
        <f t="shared" ref="E3:F51" si="1">LOG10(A3)</f>
        <v>0.59106460702649921</v>
      </c>
      <c r="F3" s="46">
        <f t="shared" si="1"/>
        <v>1.0791812460476249</v>
      </c>
    </row>
    <row r="4" spans="1:6" x14ac:dyDescent="0.25">
      <c r="A4" s="23">
        <v>3.8</v>
      </c>
      <c r="B4" s="23">
        <v>15</v>
      </c>
      <c r="C4" s="23">
        <f t="shared" si="0"/>
        <v>1.33500106673234</v>
      </c>
      <c r="D4" s="23">
        <f t="shared" si="0"/>
        <v>2.7080502011022101</v>
      </c>
      <c r="E4" s="46">
        <f t="shared" si="1"/>
        <v>0.57978359661681012</v>
      </c>
      <c r="F4" s="46">
        <f t="shared" si="1"/>
        <v>1.1760912590556813</v>
      </c>
    </row>
    <row r="5" spans="1:6" x14ac:dyDescent="0.25">
      <c r="A5" s="23">
        <v>1.9</v>
      </c>
      <c r="B5" s="23">
        <v>27</v>
      </c>
      <c r="C5" s="23">
        <f t="shared" si="0"/>
        <v>0.64185388617239469</v>
      </c>
      <c r="D5" s="23">
        <f t="shared" si="0"/>
        <v>3.2958368660043291</v>
      </c>
      <c r="E5" s="46">
        <f t="shared" si="1"/>
        <v>0.27875360095282892</v>
      </c>
      <c r="F5" s="46">
        <f t="shared" si="1"/>
        <v>1.4313637641589874</v>
      </c>
    </row>
    <row r="6" spans="1:6" x14ac:dyDescent="0.25">
      <c r="A6" s="23">
        <v>4.2</v>
      </c>
      <c r="B6" s="23">
        <v>8</v>
      </c>
      <c r="C6" s="23">
        <f t="shared" si="0"/>
        <v>1.4350845252893227</v>
      </c>
      <c r="D6" s="23">
        <f t="shared" si="0"/>
        <v>2.0794415416798357</v>
      </c>
      <c r="E6" s="46">
        <f t="shared" si="1"/>
        <v>0.62324929039790045</v>
      </c>
      <c r="F6" s="46">
        <f t="shared" si="1"/>
        <v>0.90308998699194354</v>
      </c>
    </row>
    <row r="7" spans="1:6" x14ac:dyDescent="0.25">
      <c r="A7" s="23">
        <v>4.0999999999999996</v>
      </c>
      <c r="B7" s="23">
        <v>12</v>
      </c>
      <c r="C7" s="23">
        <f t="shared" si="0"/>
        <v>1.410986973710262</v>
      </c>
      <c r="D7" s="23">
        <f t="shared" si="0"/>
        <v>2.4849066497880004</v>
      </c>
      <c r="E7" s="46">
        <f t="shared" si="1"/>
        <v>0.61278385671973545</v>
      </c>
      <c r="F7" s="46">
        <f t="shared" si="1"/>
        <v>1.0791812460476249</v>
      </c>
    </row>
    <row r="8" spans="1:6" x14ac:dyDescent="0.25">
      <c r="A8" s="23">
        <v>2.7</v>
      </c>
      <c r="B8" s="23">
        <v>27</v>
      </c>
      <c r="C8" s="23">
        <f t="shared" si="0"/>
        <v>0.99325177301028345</v>
      </c>
      <c r="D8" s="23">
        <f t="shared" si="0"/>
        <v>3.2958368660043291</v>
      </c>
      <c r="E8" s="46">
        <f t="shared" si="1"/>
        <v>0.43136376415898736</v>
      </c>
      <c r="F8" s="46">
        <f t="shared" si="1"/>
        <v>1.4313637641589874</v>
      </c>
    </row>
    <row r="9" spans="1:6" x14ac:dyDescent="0.25">
      <c r="A9" s="23">
        <v>2.2000000000000002</v>
      </c>
      <c r="B9" s="23">
        <v>17</v>
      </c>
      <c r="C9" s="23">
        <f t="shared" si="0"/>
        <v>0.78845736036427028</v>
      </c>
      <c r="D9" s="23">
        <f t="shared" si="0"/>
        <v>2.8332133440562162</v>
      </c>
      <c r="E9" s="46">
        <f t="shared" si="1"/>
        <v>0.34242268082220628</v>
      </c>
      <c r="F9" s="46">
        <f t="shared" si="1"/>
        <v>1.2304489213782739</v>
      </c>
    </row>
    <row r="10" spans="1:6" x14ac:dyDescent="0.25">
      <c r="A10" s="23">
        <v>1.9</v>
      </c>
      <c r="B10" s="23">
        <v>61</v>
      </c>
      <c r="C10" s="23">
        <f t="shared" si="0"/>
        <v>0.64185388617239469</v>
      </c>
      <c r="D10" s="23">
        <f t="shared" si="0"/>
        <v>4.1108738641733114</v>
      </c>
      <c r="E10" s="46">
        <f t="shared" si="1"/>
        <v>0.27875360095282892</v>
      </c>
      <c r="F10" s="46">
        <f t="shared" si="1"/>
        <v>1.7853298350107671</v>
      </c>
    </row>
    <row r="11" spans="1:6" x14ac:dyDescent="0.25">
      <c r="A11" s="23">
        <v>3.7</v>
      </c>
      <c r="B11" s="23">
        <v>20</v>
      </c>
      <c r="C11" s="23">
        <f t="shared" si="0"/>
        <v>1.3083328196501789</v>
      </c>
      <c r="D11" s="23">
        <f t="shared" si="0"/>
        <v>2.9957322735539909</v>
      </c>
      <c r="E11" s="46">
        <f t="shared" si="1"/>
        <v>0.56820172406699498</v>
      </c>
      <c r="F11" s="46">
        <f t="shared" si="1"/>
        <v>1.3010299956639813</v>
      </c>
    </row>
    <row r="12" spans="1:6" x14ac:dyDescent="0.25">
      <c r="A12" s="23">
        <v>1.3</v>
      </c>
      <c r="B12" s="23">
        <v>95</v>
      </c>
      <c r="C12" s="23">
        <f t="shared" si="0"/>
        <v>0.26236426446749106</v>
      </c>
      <c r="D12" s="23">
        <f t="shared" si="0"/>
        <v>4.5538768916005408</v>
      </c>
      <c r="E12" s="46">
        <f t="shared" si="1"/>
        <v>0.11394335230683679</v>
      </c>
      <c r="F12" s="46">
        <f t="shared" si="1"/>
        <v>1.9777236052888478</v>
      </c>
    </row>
    <row r="13" spans="1:6" x14ac:dyDescent="0.25">
      <c r="A13" s="23">
        <v>1.6</v>
      </c>
      <c r="B13" s="23">
        <v>33</v>
      </c>
      <c r="C13" s="23">
        <f t="shared" si="0"/>
        <v>0.47000362924573563</v>
      </c>
      <c r="D13" s="23">
        <f t="shared" si="0"/>
        <v>3.4965075614664802</v>
      </c>
      <c r="E13" s="46">
        <f t="shared" si="1"/>
        <v>0.20411998265592479</v>
      </c>
      <c r="F13" s="46">
        <f t="shared" si="1"/>
        <v>1.5185139398778875</v>
      </c>
    </row>
    <row r="14" spans="1:6" x14ac:dyDescent="0.25">
      <c r="A14" s="23">
        <v>3</v>
      </c>
      <c r="B14" s="23">
        <v>19</v>
      </c>
      <c r="C14" s="23">
        <f t="shared" si="0"/>
        <v>1.0986122886681098</v>
      </c>
      <c r="D14" s="23">
        <f t="shared" si="0"/>
        <v>2.9444389791664403</v>
      </c>
      <c r="E14" s="46">
        <f t="shared" si="1"/>
        <v>0.47712125471966244</v>
      </c>
      <c r="F14" s="46">
        <f t="shared" si="1"/>
        <v>1.2787536009528289</v>
      </c>
    </row>
    <row r="15" spans="1:6" x14ac:dyDescent="0.25">
      <c r="A15" s="23">
        <v>3.8</v>
      </c>
      <c r="B15" s="23">
        <v>15</v>
      </c>
      <c r="C15" s="23">
        <f t="shared" si="0"/>
        <v>1.33500106673234</v>
      </c>
      <c r="D15" s="23">
        <f t="shared" si="0"/>
        <v>2.7080502011022101</v>
      </c>
      <c r="E15" s="46">
        <f t="shared" si="1"/>
        <v>0.57978359661681012</v>
      </c>
      <c r="F15" s="46">
        <f t="shared" si="1"/>
        <v>1.1760912590556813</v>
      </c>
    </row>
    <row r="16" spans="1:6" x14ac:dyDescent="0.25">
      <c r="A16" s="23">
        <v>1.5</v>
      </c>
      <c r="B16" s="23">
        <v>43</v>
      </c>
      <c r="C16" s="23">
        <f t="shared" si="0"/>
        <v>0.40546510810816438</v>
      </c>
      <c r="D16" s="23">
        <f t="shared" si="0"/>
        <v>3.7612001156935624</v>
      </c>
      <c r="E16" s="46">
        <f t="shared" si="1"/>
        <v>0.17609125905568124</v>
      </c>
      <c r="F16" s="46">
        <f t="shared" si="1"/>
        <v>1.6334684555795864</v>
      </c>
    </row>
    <row r="17" spans="1:6" x14ac:dyDescent="0.25">
      <c r="A17" s="23">
        <v>3.1</v>
      </c>
      <c r="B17" s="23">
        <v>11</v>
      </c>
      <c r="C17" s="23">
        <f t="shared" si="0"/>
        <v>1.1314021114911006</v>
      </c>
      <c r="D17" s="23">
        <f t="shared" si="0"/>
        <v>2.3978952727983707</v>
      </c>
      <c r="E17" s="46">
        <f t="shared" si="1"/>
        <v>0.49136169383427269</v>
      </c>
      <c r="F17" s="46">
        <f t="shared" si="1"/>
        <v>1.0413926851582251</v>
      </c>
    </row>
    <row r="18" spans="1:6" x14ac:dyDescent="0.25">
      <c r="A18" s="23">
        <v>3.5</v>
      </c>
      <c r="B18" s="23">
        <v>20</v>
      </c>
      <c r="C18" s="23">
        <f t="shared" si="0"/>
        <v>1.2527629684953681</v>
      </c>
      <c r="D18" s="23">
        <f t="shared" si="0"/>
        <v>2.9957322735539909</v>
      </c>
      <c r="E18" s="46">
        <f t="shared" si="1"/>
        <v>0.54406804435027567</v>
      </c>
      <c r="F18" s="46">
        <f t="shared" si="1"/>
        <v>1.3010299956639813</v>
      </c>
    </row>
    <row r="19" spans="1:6" x14ac:dyDescent="0.25">
      <c r="A19" s="23">
        <v>2.9</v>
      </c>
      <c r="B19" s="23">
        <v>36</v>
      </c>
      <c r="C19" s="23">
        <f t="shared" si="0"/>
        <v>1.0647107369924282</v>
      </c>
      <c r="D19" s="23">
        <f t="shared" si="0"/>
        <v>3.5835189384561099</v>
      </c>
      <c r="E19" s="46">
        <f t="shared" si="1"/>
        <v>0.46239799789895608</v>
      </c>
      <c r="F19" s="46">
        <f t="shared" si="1"/>
        <v>1.5563025007672873</v>
      </c>
    </row>
    <row r="20" spans="1:6" x14ac:dyDescent="0.25">
      <c r="A20" s="23">
        <v>4.0999999999999996</v>
      </c>
      <c r="B20" s="23">
        <v>7</v>
      </c>
      <c r="C20" s="23">
        <f t="shared" si="0"/>
        <v>1.410986973710262</v>
      </c>
      <c r="D20" s="23">
        <f t="shared" si="0"/>
        <v>1.9459101490553132</v>
      </c>
      <c r="E20" s="46">
        <f t="shared" si="1"/>
        <v>0.61278385671973545</v>
      </c>
      <c r="F20" s="46">
        <f t="shared" si="1"/>
        <v>0.84509804001425681</v>
      </c>
    </row>
    <row r="21" spans="1:6" x14ac:dyDescent="0.25">
      <c r="A21" s="23">
        <v>3.3</v>
      </c>
      <c r="B21" s="23">
        <v>9</v>
      </c>
      <c r="C21" s="23">
        <f t="shared" si="0"/>
        <v>1.1939224684724346</v>
      </c>
      <c r="D21" s="23">
        <f t="shared" si="0"/>
        <v>2.1972245773362196</v>
      </c>
      <c r="E21" s="46">
        <f t="shared" si="1"/>
        <v>0.51851393987788741</v>
      </c>
      <c r="F21" s="46">
        <f t="shared" si="1"/>
        <v>0.95424250943932487</v>
      </c>
    </row>
    <row r="22" spans="1:6" x14ac:dyDescent="0.25">
      <c r="A22" s="23">
        <v>2.9</v>
      </c>
      <c r="B22" s="23">
        <v>21</v>
      </c>
      <c r="C22" s="23">
        <f t="shared" si="0"/>
        <v>1.0647107369924282</v>
      </c>
      <c r="D22" s="23">
        <f t="shared" si="0"/>
        <v>3.044522437723423</v>
      </c>
      <c r="E22" s="46">
        <f t="shared" si="1"/>
        <v>0.46239799789895608</v>
      </c>
      <c r="F22" s="46">
        <f t="shared" si="1"/>
        <v>1.3222192947339193</v>
      </c>
    </row>
    <row r="23" spans="1:6" x14ac:dyDescent="0.25">
      <c r="A23" s="23">
        <v>2.8</v>
      </c>
      <c r="B23" s="23">
        <v>25</v>
      </c>
      <c r="C23" s="23">
        <f t="shared" si="0"/>
        <v>1.0296194171811581</v>
      </c>
      <c r="D23" s="23">
        <f t="shared" si="0"/>
        <v>3.2188758248682006</v>
      </c>
      <c r="E23" s="46">
        <f t="shared" si="1"/>
        <v>0.44715803134221921</v>
      </c>
      <c r="F23" s="46">
        <f t="shared" si="1"/>
        <v>1.3979400086720377</v>
      </c>
    </row>
    <row r="24" spans="1:6" x14ac:dyDescent="0.25">
      <c r="A24" s="23">
        <v>2.6</v>
      </c>
      <c r="B24" s="23">
        <v>29</v>
      </c>
      <c r="C24" s="23">
        <f t="shared" si="0"/>
        <v>0.95551144502743635</v>
      </c>
      <c r="D24" s="23">
        <f t="shared" si="0"/>
        <v>3.3672958299864741</v>
      </c>
      <c r="E24" s="46">
        <f t="shared" si="1"/>
        <v>0.41497334797081797</v>
      </c>
      <c r="F24" s="46">
        <f t="shared" si="1"/>
        <v>1.4623979978989561</v>
      </c>
    </row>
    <row r="25" spans="1:6" x14ac:dyDescent="0.25">
      <c r="A25" s="23">
        <v>2.2999999999999998</v>
      </c>
      <c r="B25" s="23">
        <v>18</v>
      </c>
      <c r="C25" s="23">
        <f t="shared" si="0"/>
        <v>0.83290912293510388</v>
      </c>
      <c r="D25" s="23">
        <f t="shared" si="0"/>
        <v>2.8903717578961645</v>
      </c>
      <c r="E25" s="46">
        <f t="shared" si="1"/>
        <v>0.36172783601759284</v>
      </c>
      <c r="F25" s="46">
        <f t="shared" si="1"/>
        <v>1.255272505103306</v>
      </c>
    </row>
    <row r="26" spans="1:6" x14ac:dyDescent="0.25">
      <c r="A26" s="23">
        <v>4.0999999999999996</v>
      </c>
      <c r="B26" s="23">
        <v>6</v>
      </c>
      <c r="C26" s="23">
        <f t="shared" si="0"/>
        <v>1.410986973710262</v>
      </c>
      <c r="D26" s="23">
        <f t="shared" si="0"/>
        <v>1.791759469228055</v>
      </c>
      <c r="E26" s="46">
        <f t="shared" si="1"/>
        <v>0.61278385671973545</v>
      </c>
      <c r="F26" s="46">
        <f t="shared" si="1"/>
        <v>0.77815125038364363</v>
      </c>
    </row>
    <row r="27" spans="1:6" x14ac:dyDescent="0.25">
      <c r="A27" s="23">
        <v>4.2</v>
      </c>
      <c r="B27" s="23">
        <v>7</v>
      </c>
      <c r="C27" s="23">
        <f t="shared" si="0"/>
        <v>1.4350845252893227</v>
      </c>
      <c r="D27" s="23">
        <f t="shared" si="0"/>
        <v>1.9459101490553132</v>
      </c>
      <c r="E27" s="46">
        <f t="shared" si="1"/>
        <v>0.62324929039790045</v>
      </c>
      <c r="F27" s="46">
        <f t="shared" si="1"/>
        <v>0.84509804001425681</v>
      </c>
    </row>
    <row r="28" spans="1:6" x14ac:dyDescent="0.25">
      <c r="A28" s="23">
        <v>3.4</v>
      </c>
      <c r="B28" s="23">
        <v>15</v>
      </c>
      <c r="C28" s="23">
        <f t="shared" si="0"/>
        <v>1.2237754316221157</v>
      </c>
      <c r="D28" s="23">
        <f t="shared" si="0"/>
        <v>2.7080502011022101</v>
      </c>
      <c r="E28" s="46">
        <f t="shared" si="1"/>
        <v>0.53147891704225514</v>
      </c>
      <c r="F28" s="46">
        <f t="shared" si="1"/>
        <v>1.1760912590556813</v>
      </c>
    </row>
    <row r="29" spans="1:6" x14ac:dyDescent="0.25">
      <c r="A29" s="23">
        <v>1.7</v>
      </c>
      <c r="B29" s="23">
        <v>23</v>
      </c>
      <c r="C29" s="23">
        <f t="shared" si="0"/>
        <v>0.53062825106217038</v>
      </c>
      <c r="D29" s="23">
        <f t="shared" si="0"/>
        <v>3.1354942159291497</v>
      </c>
      <c r="E29" s="46">
        <f t="shared" si="1"/>
        <v>0.23044892137827391</v>
      </c>
      <c r="F29" s="46">
        <f t="shared" si="1"/>
        <v>1.3617278360175928</v>
      </c>
    </row>
    <row r="30" spans="1:6" x14ac:dyDescent="0.25">
      <c r="A30" s="23">
        <v>1.6</v>
      </c>
      <c r="B30" s="23">
        <v>51</v>
      </c>
      <c r="C30" s="23">
        <f t="shared" si="0"/>
        <v>0.47000362924573563</v>
      </c>
      <c r="D30" s="23">
        <f t="shared" si="0"/>
        <v>3.9318256327243257</v>
      </c>
      <c r="E30" s="46">
        <f t="shared" si="1"/>
        <v>0.20411998265592479</v>
      </c>
      <c r="F30" s="46">
        <f t="shared" si="1"/>
        <v>1.7075701760979363</v>
      </c>
    </row>
    <row r="31" spans="1:6" x14ac:dyDescent="0.25">
      <c r="A31" s="23">
        <v>1.7</v>
      </c>
      <c r="B31" s="23">
        <v>93</v>
      </c>
      <c r="C31" s="23">
        <f t="shared" si="0"/>
        <v>0.53062825106217038</v>
      </c>
      <c r="D31" s="23">
        <f t="shared" si="0"/>
        <v>4.5325994931532563</v>
      </c>
      <c r="E31" s="46">
        <f t="shared" si="1"/>
        <v>0.23044892137827391</v>
      </c>
      <c r="F31" s="46">
        <f t="shared" si="1"/>
        <v>1.968482948553935</v>
      </c>
    </row>
    <row r="32" spans="1:6" x14ac:dyDescent="0.25">
      <c r="A32" s="23">
        <v>1.5</v>
      </c>
      <c r="B32" s="23">
        <v>51</v>
      </c>
      <c r="C32" s="23">
        <f t="shared" si="0"/>
        <v>0.40546510810816438</v>
      </c>
      <c r="D32" s="23">
        <f t="shared" si="0"/>
        <v>3.9318256327243257</v>
      </c>
      <c r="E32" s="46">
        <f t="shared" si="1"/>
        <v>0.17609125905568124</v>
      </c>
      <c r="F32" s="46">
        <f t="shared" si="1"/>
        <v>1.7075701760979363</v>
      </c>
    </row>
    <row r="33" spans="1:6" x14ac:dyDescent="0.25">
      <c r="A33" s="23">
        <v>4.2</v>
      </c>
      <c r="B33" s="23">
        <v>14</v>
      </c>
      <c r="C33" s="23">
        <f t="shared" si="0"/>
        <v>1.4350845252893227</v>
      </c>
      <c r="D33" s="23">
        <f t="shared" si="0"/>
        <v>2.6390573296152584</v>
      </c>
      <c r="E33" s="46">
        <f t="shared" si="1"/>
        <v>0.62324929039790045</v>
      </c>
      <c r="F33" s="46">
        <f t="shared" si="1"/>
        <v>1.146128035678238</v>
      </c>
    </row>
    <row r="34" spans="1:6" x14ac:dyDescent="0.25">
      <c r="A34" s="23">
        <v>1.7</v>
      </c>
      <c r="B34" s="23">
        <v>41</v>
      </c>
      <c r="C34" s="23">
        <f t="shared" si="0"/>
        <v>0.53062825106217038</v>
      </c>
      <c r="D34" s="23">
        <f t="shared" si="0"/>
        <v>3.713572066704308</v>
      </c>
      <c r="E34" s="46">
        <f t="shared" si="1"/>
        <v>0.23044892137827391</v>
      </c>
      <c r="F34" s="46">
        <f t="shared" si="1"/>
        <v>1.6127838567197355</v>
      </c>
    </row>
    <row r="35" spans="1:6" x14ac:dyDescent="0.25">
      <c r="A35" s="23">
        <v>3.9</v>
      </c>
      <c r="B35" s="23">
        <v>8</v>
      </c>
      <c r="C35" s="23">
        <f t="shared" si="0"/>
        <v>1.3609765531356006</v>
      </c>
      <c r="D35" s="23">
        <f t="shared" si="0"/>
        <v>2.0794415416798357</v>
      </c>
      <c r="E35" s="46">
        <f t="shared" si="1"/>
        <v>0.59106460702649921</v>
      </c>
      <c r="F35" s="46">
        <f t="shared" si="1"/>
        <v>0.90308998699194354</v>
      </c>
    </row>
    <row r="36" spans="1:6" x14ac:dyDescent="0.25">
      <c r="A36" s="23">
        <v>1.5</v>
      </c>
      <c r="B36" s="23">
        <v>114</v>
      </c>
      <c r="C36" s="23">
        <f t="shared" si="0"/>
        <v>0.40546510810816438</v>
      </c>
      <c r="D36" s="23">
        <f t="shared" si="0"/>
        <v>4.7361984483944957</v>
      </c>
      <c r="E36" s="46">
        <f t="shared" si="1"/>
        <v>0.17609125905568124</v>
      </c>
      <c r="F36" s="46">
        <f t="shared" si="1"/>
        <v>2.0569048513364727</v>
      </c>
    </row>
    <row r="37" spans="1:6" x14ac:dyDescent="0.25">
      <c r="A37" s="23">
        <v>3</v>
      </c>
      <c r="B37" s="23">
        <v>35</v>
      </c>
      <c r="C37" s="23">
        <f t="shared" si="0"/>
        <v>1.0986122886681098</v>
      </c>
      <c r="D37" s="23">
        <f t="shared" si="0"/>
        <v>3.5553480614894135</v>
      </c>
      <c r="E37" s="46">
        <f t="shared" si="1"/>
        <v>0.47712125471966244</v>
      </c>
      <c r="F37" s="46">
        <f t="shared" si="1"/>
        <v>1.5440680443502757</v>
      </c>
    </row>
    <row r="38" spans="1:6" x14ac:dyDescent="0.25">
      <c r="A38" s="23">
        <v>2.5</v>
      </c>
      <c r="B38" s="23">
        <v>18</v>
      </c>
      <c r="C38" s="23">
        <f t="shared" si="0"/>
        <v>0.91629073187415511</v>
      </c>
      <c r="D38" s="23">
        <f t="shared" si="0"/>
        <v>2.8903717578961645</v>
      </c>
      <c r="E38" s="46">
        <f t="shared" si="1"/>
        <v>0.3979400086720376</v>
      </c>
      <c r="F38" s="46">
        <f t="shared" si="1"/>
        <v>1.255272505103306</v>
      </c>
    </row>
    <row r="39" spans="1:6" x14ac:dyDescent="0.25">
      <c r="A39" s="23">
        <v>3.8</v>
      </c>
      <c r="B39" s="23">
        <v>9</v>
      </c>
      <c r="C39" s="23">
        <f t="shared" si="0"/>
        <v>1.33500106673234</v>
      </c>
      <c r="D39" s="23">
        <f t="shared" si="0"/>
        <v>2.1972245773362196</v>
      </c>
      <c r="E39" s="46">
        <f t="shared" si="1"/>
        <v>0.57978359661681012</v>
      </c>
      <c r="F39" s="46">
        <f t="shared" si="1"/>
        <v>0.95424250943932487</v>
      </c>
    </row>
    <row r="40" spans="1:6" x14ac:dyDescent="0.25">
      <c r="A40" s="23">
        <v>2.2999999999999998</v>
      </c>
      <c r="B40" s="23">
        <v>46</v>
      </c>
      <c r="C40" s="23">
        <f t="shared" si="0"/>
        <v>0.83290912293510388</v>
      </c>
      <c r="D40" s="23">
        <f t="shared" si="0"/>
        <v>3.8286413964890951</v>
      </c>
      <c r="E40" s="46">
        <f t="shared" si="1"/>
        <v>0.36172783601759284</v>
      </c>
      <c r="F40" s="46">
        <f t="shared" si="1"/>
        <v>1.6627578316815741</v>
      </c>
    </row>
    <row r="41" spans="1:6" x14ac:dyDescent="0.25">
      <c r="A41" s="23">
        <v>2.5</v>
      </c>
      <c r="B41" s="23">
        <v>17</v>
      </c>
      <c r="C41" s="23">
        <f t="shared" si="0"/>
        <v>0.91629073187415511</v>
      </c>
      <c r="D41" s="23">
        <f t="shared" si="0"/>
        <v>2.8332133440562162</v>
      </c>
      <c r="E41" s="46">
        <f t="shared" si="1"/>
        <v>0.3979400086720376</v>
      </c>
      <c r="F41" s="46">
        <f t="shared" si="1"/>
        <v>1.2304489213782739</v>
      </c>
    </row>
    <row r="42" spans="1:6" x14ac:dyDescent="0.25">
      <c r="A42" s="23">
        <v>1.8</v>
      </c>
      <c r="B42" s="23">
        <v>43</v>
      </c>
      <c r="C42" s="23">
        <f t="shared" si="0"/>
        <v>0.58778666490211906</v>
      </c>
      <c r="D42" s="23">
        <f t="shared" si="0"/>
        <v>3.7612001156935624</v>
      </c>
      <c r="E42" s="46">
        <f t="shared" si="1"/>
        <v>0.25527250510330607</v>
      </c>
      <c r="F42" s="46">
        <f t="shared" si="1"/>
        <v>1.6334684555795864</v>
      </c>
    </row>
    <row r="43" spans="1:6" x14ac:dyDescent="0.25">
      <c r="A43" s="23">
        <v>1.3</v>
      </c>
      <c r="B43" s="23">
        <v>63</v>
      </c>
      <c r="C43" s="23">
        <f t="shared" si="0"/>
        <v>0.26236426446749106</v>
      </c>
      <c r="D43" s="23">
        <f t="shared" si="0"/>
        <v>4.1431347263915326</v>
      </c>
      <c r="E43" s="46">
        <f t="shared" si="1"/>
        <v>0.11394335230683679</v>
      </c>
      <c r="F43" s="46">
        <f t="shared" si="1"/>
        <v>1.7993405494535817</v>
      </c>
    </row>
    <row r="44" spans="1:6" x14ac:dyDescent="0.25">
      <c r="A44" s="23">
        <v>4.0999999999999996</v>
      </c>
      <c r="B44" s="23">
        <v>8</v>
      </c>
      <c r="C44" s="23">
        <f t="shared" si="0"/>
        <v>1.410986973710262</v>
      </c>
      <c r="D44" s="23">
        <f t="shared" si="0"/>
        <v>2.0794415416798357</v>
      </c>
      <c r="E44" s="46">
        <f t="shared" si="1"/>
        <v>0.61278385671973545</v>
      </c>
      <c r="F44" s="46">
        <f t="shared" si="1"/>
        <v>0.90308998699194354</v>
      </c>
    </row>
    <row r="45" spans="1:6" x14ac:dyDescent="0.25">
      <c r="A45" s="23">
        <v>2.1</v>
      </c>
      <c r="B45" s="23">
        <v>34</v>
      </c>
      <c r="C45" s="23">
        <f t="shared" si="0"/>
        <v>0.74193734472937733</v>
      </c>
      <c r="D45" s="23">
        <f t="shared" si="0"/>
        <v>3.5263605246161616</v>
      </c>
      <c r="E45" s="46">
        <f t="shared" si="1"/>
        <v>0.3222192947339193</v>
      </c>
      <c r="F45" s="46">
        <f t="shared" si="1"/>
        <v>1.5314789170422551</v>
      </c>
    </row>
    <row r="46" spans="1:6" x14ac:dyDescent="0.25">
      <c r="A46" s="23">
        <v>1.4</v>
      </c>
      <c r="B46" s="23">
        <v>145</v>
      </c>
      <c r="C46" s="23">
        <f t="shared" si="0"/>
        <v>0.33647223662121289</v>
      </c>
      <c r="D46" s="23">
        <f t="shared" si="0"/>
        <v>4.9767337424205742</v>
      </c>
      <c r="E46" s="46">
        <f t="shared" si="1"/>
        <v>0.14612803567823801</v>
      </c>
      <c r="F46" s="46">
        <f t="shared" si="1"/>
        <v>2.1613680022349748</v>
      </c>
    </row>
    <row r="47" spans="1:6" x14ac:dyDescent="0.25">
      <c r="A47" s="23">
        <v>2.9</v>
      </c>
      <c r="B47" s="23">
        <v>18</v>
      </c>
      <c r="C47" s="23">
        <f t="shared" si="0"/>
        <v>1.0647107369924282</v>
      </c>
      <c r="D47" s="23">
        <f t="shared" si="0"/>
        <v>2.8903717578961645</v>
      </c>
      <c r="E47" s="46">
        <f t="shared" si="1"/>
        <v>0.46239799789895608</v>
      </c>
      <c r="F47" s="46">
        <f t="shared" si="1"/>
        <v>1.255272505103306</v>
      </c>
    </row>
    <row r="48" spans="1:6" x14ac:dyDescent="0.25">
      <c r="A48" s="23">
        <v>2.2000000000000002</v>
      </c>
      <c r="B48" s="23">
        <v>40</v>
      </c>
      <c r="C48" s="23">
        <f t="shared" si="0"/>
        <v>0.78845736036427028</v>
      </c>
      <c r="D48" s="23">
        <f t="shared" si="0"/>
        <v>3.6888794541139363</v>
      </c>
      <c r="E48" s="46">
        <f t="shared" si="1"/>
        <v>0.34242268082220628</v>
      </c>
      <c r="F48" s="46">
        <f t="shared" si="1"/>
        <v>1.6020599913279623</v>
      </c>
    </row>
    <row r="49" spans="1:6" x14ac:dyDescent="0.25">
      <c r="A49" s="23">
        <v>3.3</v>
      </c>
      <c r="B49" s="23">
        <v>17</v>
      </c>
      <c r="C49" s="23">
        <f t="shared" si="0"/>
        <v>1.1939224684724346</v>
      </c>
      <c r="D49" s="23">
        <f t="shared" si="0"/>
        <v>2.8332133440562162</v>
      </c>
      <c r="E49" s="46">
        <f t="shared" si="1"/>
        <v>0.51851393987788741</v>
      </c>
      <c r="F49" s="46">
        <f t="shared" si="1"/>
        <v>1.2304489213782739</v>
      </c>
    </row>
    <row r="50" spans="1:6" x14ac:dyDescent="0.25">
      <c r="A50" s="23">
        <v>3.7</v>
      </c>
      <c r="B50" s="23">
        <v>17</v>
      </c>
      <c r="C50" s="23">
        <f t="shared" si="0"/>
        <v>1.3083328196501789</v>
      </c>
      <c r="D50" s="23">
        <f t="shared" si="0"/>
        <v>2.8332133440562162</v>
      </c>
      <c r="E50" s="46">
        <f t="shared" si="1"/>
        <v>0.56820172406699498</v>
      </c>
      <c r="F50" s="46">
        <f t="shared" si="1"/>
        <v>1.2304489213782739</v>
      </c>
    </row>
    <row r="51" spans="1:6" x14ac:dyDescent="0.25">
      <c r="A51" s="23">
        <v>4.2</v>
      </c>
      <c r="B51" s="23">
        <v>12</v>
      </c>
      <c r="C51" s="23">
        <f t="shared" si="0"/>
        <v>1.4350845252893227</v>
      </c>
      <c r="D51" s="23">
        <f t="shared" si="0"/>
        <v>2.4849066497880004</v>
      </c>
      <c r="E51" s="46">
        <f t="shared" si="1"/>
        <v>0.62324929039790045</v>
      </c>
      <c r="F51" s="46">
        <f t="shared" si="1"/>
        <v>1.0791812460476249</v>
      </c>
    </row>
  </sheetData>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zoomScale="70" zoomScaleNormal="70" workbookViewId="0">
      <selection activeCell="G23" sqref="G23"/>
    </sheetView>
  </sheetViews>
  <sheetFormatPr defaultRowHeight="15" x14ac:dyDescent="0.25"/>
  <cols>
    <col min="1" max="1" width="21.85546875" customWidth="1"/>
    <col min="3" max="3" width="14.5703125" bestFit="1" customWidth="1"/>
    <col min="6" max="7" width="11" customWidth="1"/>
    <col min="8" max="8" width="2.85546875" customWidth="1"/>
    <col min="9" max="9" width="21.85546875" customWidth="1"/>
    <col min="11" max="11" width="14.5703125" bestFit="1" customWidth="1"/>
    <col min="14" max="15" width="11" customWidth="1"/>
    <col min="16" max="16" width="2.85546875" customWidth="1"/>
    <col min="17" max="17" width="21.85546875" customWidth="1"/>
    <col min="19" max="19" width="14.5703125" bestFit="1" customWidth="1"/>
    <col min="22" max="23" width="11" customWidth="1"/>
    <col min="24" max="24" width="2.85546875" customWidth="1"/>
  </cols>
  <sheetData>
    <row r="1" spans="1:22" x14ac:dyDescent="0.25">
      <c r="A1" s="48" t="s">
        <v>136</v>
      </c>
      <c r="I1" s="48" t="s">
        <v>137</v>
      </c>
      <c r="Q1" s="48" t="s">
        <v>138</v>
      </c>
    </row>
    <row r="2" spans="1:22" x14ac:dyDescent="0.25">
      <c r="A2" t="s">
        <v>78</v>
      </c>
      <c r="I2" t="s">
        <v>78</v>
      </c>
      <c r="Q2" t="s">
        <v>78</v>
      </c>
    </row>
    <row r="3" spans="1:22" ht="15.75" thickBot="1" x14ac:dyDescent="0.3"/>
    <row r="4" spans="1:22" x14ac:dyDescent="0.25">
      <c r="A4" s="28" t="s">
        <v>79</v>
      </c>
      <c r="B4" s="28"/>
      <c r="I4" s="28" t="s">
        <v>79</v>
      </c>
      <c r="J4" s="28"/>
      <c r="Q4" s="28" t="s">
        <v>79</v>
      </c>
      <c r="R4" s="28"/>
    </row>
    <row r="5" spans="1:22" x14ac:dyDescent="0.25">
      <c r="A5" s="25" t="s">
        <v>80</v>
      </c>
      <c r="B5" s="25">
        <v>0.71919272498384701</v>
      </c>
      <c r="I5" s="25" t="s">
        <v>80</v>
      </c>
      <c r="J5" s="25">
        <v>0.86910013206606063</v>
      </c>
      <c r="Q5" s="25" t="s">
        <v>80</v>
      </c>
      <c r="R5" s="25">
        <v>0.86910013206606052</v>
      </c>
    </row>
    <row r="6" spans="1:22" x14ac:dyDescent="0.25">
      <c r="A6" s="25" t="s">
        <v>81</v>
      </c>
      <c r="B6" s="25">
        <v>0.51723817566969132</v>
      </c>
      <c r="I6" s="25" t="s">
        <v>81</v>
      </c>
      <c r="J6" s="25">
        <v>0.75533503955724401</v>
      </c>
      <c r="Q6" s="25" t="s">
        <v>81</v>
      </c>
      <c r="R6" s="25">
        <v>0.75533503955724379</v>
      </c>
    </row>
    <row r="7" spans="1:22" x14ac:dyDescent="0.25">
      <c r="A7" s="25" t="s">
        <v>82</v>
      </c>
      <c r="B7" s="25">
        <v>0.50718063766280996</v>
      </c>
      <c r="I7" s="25" t="s">
        <v>82</v>
      </c>
      <c r="J7" s="25">
        <v>0.75023785288135325</v>
      </c>
      <c r="Q7" s="25" t="s">
        <v>82</v>
      </c>
      <c r="R7" s="25">
        <v>0.75023785288135303</v>
      </c>
    </row>
    <row r="8" spans="1:22" x14ac:dyDescent="0.25">
      <c r="A8" s="25" t="s">
        <v>83</v>
      </c>
      <c r="B8" s="25">
        <v>20.112417831243661</v>
      </c>
      <c r="I8" s="25" t="s">
        <v>83</v>
      </c>
      <c r="J8" s="25">
        <v>0.38578831294011828</v>
      </c>
      <c r="Q8" s="25" t="s">
        <v>83</v>
      </c>
      <c r="R8" s="25">
        <v>0.16754573549265828</v>
      </c>
    </row>
    <row r="9" spans="1:22" ht="15.75" thickBot="1" x14ac:dyDescent="0.3">
      <c r="A9" s="26" t="s">
        <v>84</v>
      </c>
      <c r="B9" s="26">
        <v>50</v>
      </c>
      <c r="I9" s="26" t="s">
        <v>84</v>
      </c>
      <c r="J9" s="26">
        <v>50</v>
      </c>
      <c r="Q9" s="26" t="s">
        <v>84</v>
      </c>
      <c r="R9" s="26">
        <v>50</v>
      </c>
    </row>
    <row r="11" spans="1:22" ht="15.75" thickBot="1" x14ac:dyDescent="0.3">
      <c r="A11" t="s">
        <v>85</v>
      </c>
      <c r="I11" t="s">
        <v>85</v>
      </c>
      <c r="Q11" t="s">
        <v>85</v>
      </c>
    </row>
    <row r="12" spans="1:22" x14ac:dyDescent="0.25">
      <c r="A12" s="27"/>
      <c r="B12" s="27" t="s">
        <v>90</v>
      </c>
      <c r="C12" s="27" t="s">
        <v>91</v>
      </c>
      <c r="D12" s="27" t="s">
        <v>92</v>
      </c>
      <c r="E12" s="27" t="s">
        <v>93</v>
      </c>
      <c r="F12" s="29" t="s">
        <v>94</v>
      </c>
      <c r="I12" s="27"/>
      <c r="J12" s="27" t="s">
        <v>90</v>
      </c>
      <c r="K12" s="27" t="s">
        <v>91</v>
      </c>
      <c r="L12" s="27" t="s">
        <v>92</v>
      </c>
      <c r="M12" s="27" t="s">
        <v>93</v>
      </c>
      <c r="N12" s="29" t="s">
        <v>94</v>
      </c>
      <c r="Q12" s="27"/>
      <c r="R12" s="27" t="s">
        <v>90</v>
      </c>
      <c r="S12" s="27" t="s">
        <v>91</v>
      </c>
      <c r="T12" s="27" t="s">
        <v>92</v>
      </c>
      <c r="U12" s="27" t="s">
        <v>93</v>
      </c>
      <c r="V12" s="29" t="s">
        <v>94</v>
      </c>
    </row>
    <row r="13" spans="1:22" x14ac:dyDescent="0.25">
      <c r="A13" s="25" t="s">
        <v>86</v>
      </c>
      <c r="B13" s="25">
        <v>1</v>
      </c>
      <c r="C13" s="25">
        <v>20803.071151110664</v>
      </c>
      <c r="D13" s="25">
        <v>20803.071151110664</v>
      </c>
      <c r="E13" s="25">
        <v>51.427911613736242</v>
      </c>
      <c r="F13" s="25">
        <v>4.0181765872018988E-9</v>
      </c>
      <c r="I13" s="25" t="s">
        <v>86</v>
      </c>
      <c r="J13" s="25">
        <v>1</v>
      </c>
      <c r="K13" s="25">
        <v>22.055008355988868</v>
      </c>
      <c r="L13" s="25">
        <v>22.055008355988868</v>
      </c>
      <c r="M13" s="25">
        <v>148.18665424397989</v>
      </c>
      <c r="N13" s="25">
        <v>2.7729319927904176E-16</v>
      </c>
      <c r="Q13" s="25" t="s">
        <v>86</v>
      </c>
      <c r="R13" s="25">
        <v>1</v>
      </c>
      <c r="S13" s="25">
        <v>4.1598325536283838</v>
      </c>
      <c r="T13" s="25">
        <v>4.1598325536283838</v>
      </c>
      <c r="U13" s="25">
        <v>148.18665424397977</v>
      </c>
      <c r="V13" s="25">
        <v>2.7729319927904368E-16</v>
      </c>
    </row>
    <row r="14" spans="1:22" x14ac:dyDescent="0.25">
      <c r="A14" s="25" t="s">
        <v>87</v>
      </c>
      <c r="B14" s="25">
        <v>48</v>
      </c>
      <c r="C14" s="25">
        <v>19416.44884888934</v>
      </c>
      <c r="D14" s="25">
        <v>404.50935101852792</v>
      </c>
      <c r="E14" s="25"/>
      <c r="F14" s="25"/>
      <c r="I14" s="25" t="s">
        <v>87</v>
      </c>
      <c r="J14" s="25">
        <v>48</v>
      </c>
      <c r="K14" s="25">
        <v>7.1439658752567663</v>
      </c>
      <c r="L14" s="25">
        <v>0.14883262240118264</v>
      </c>
      <c r="M14" s="25"/>
      <c r="N14" s="25"/>
      <c r="Q14" s="25" t="s">
        <v>87</v>
      </c>
      <c r="R14" s="25">
        <v>48</v>
      </c>
      <c r="S14" s="25">
        <v>1.347435527125239</v>
      </c>
      <c r="T14" s="25">
        <v>2.8071573481775813E-2</v>
      </c>
      <c r="U14" s="25"/>
      <c r="V14" s="25"/>
    </row>
    <row r="15" spans="1:22" ht="15.75" thickBot="1" x14ac:dyDescent="0.3">
      <c r="A15" s="26" t="s">
        <v>88</v>
      </c>
      <c r="B15" s="26">
        <v>49</v>
      </c>
      <c r="C15" s="26">
        <v>40219.520000000004</v>
      </c>
      <c r="D15" s="26"/>
      <c r="E15" s="26"/>
      <c r="F15" s="26"/>
      <c r="I15" s="26" t="s">
        <v>88</v>
      </c>
      <c r="J15" s="26">
        <v>49</v>
      </c>
      <c r="K15" s="26">
        <v>29.198974231245636</v>
      </c>
      <c r="L15" s="26"/>
      <c r="M15" s="26"/>
      <c r="N15" s="26"/>
      <c r="Q15" s="26" t="s">
        <v>88</v>
      </c>
      <c r="R15" s="26">
        <v>49</v>
      </c>
      <c r="S15" s="26">
        <v>5.5072680807536223</v>
      </c>
      <c r="T15" s="26"/>
      <c r="U15" s="26"/>
      <c r="V15" s="26"/>
    </row>
    <row r="16" spans="1:22" ht="15.75" thickBot="1" x14ac:dyDescent="0.3"/>
    <row r="17" spans="1:23" x14ac:dyDescent="0.25">
      <c r="A17" s="27"/>
      <c r="B17" s="27" t="s">
        <v>95</v>
      </c>
      <c r="C17" s="27" t="s">
        <v>83</v>
      </c>
      <c r="D17" s="27" t="s">
        <v>96</v>
      </c>
      <c r="E17" s="27" t="s">
        <v>97</v>
      </c>
      <c r="F17" s="27" t="s">
        <v>98</v>
      </c>
      <c r="G17" s="27" t="s">
        <v>99</v>
      </c>
      <c r="I17" s="27"/>
      <c r="J17" s="27" t="s">
        <v>95</v>
      </c>
      <c r="K17" s="27" t="s">
        <v>83</v>
      </c>
      <c r="L17" s="27" t="s">
        <v>96</v>
      </c>
      <c r="M17" s="27" t="s">
        <v>97</v>
      </c>
      <c r="N17" s="27" t="s">
        <v>98</v>
      </c>
      <c r="O17" s="27" t="s">
        <v>99</v>
      </c>
      <c r="Q17" s="27"/>
      <c r="R17" s="27" t="s">
        <v>95</v>
      </c>
      <c r="S17" s="27" t="s">
        <v>83</v>
      </c>
      <c r="T17" s="27" t="s">
        <v>96</v>
      </c>
      <c r="U17" s="27" t="s">
        <v>97</v>
      </c>
      <c r="V17" s="27" t="s">
        <v>98</v>
      </c>
      <c r="W17" s="27" t="s">
        <v>99</v>
      </c>
    </row>
    <row r="18" spans="1:23" x14ac:dyDescent="0.25">
      <c r="A18" s="25" t="s">
        <v>89</v>
      </c>
      <c r="B18" s="25">
        <v>89.642228739002917</v>
      </c>
      <c r="C18" s="25">
        <v>8.6104748386027552</v>
      </c>
      <c r="D18" s="25">
        <v>10.41083452646723</v>
      </c>
      <c r="E18" s="25">
        <v>6.6677229647551532E-14</v>
      </c>
      <c r="F18" s="25">
        <v>72.329708748859332</v>
      </c>
      <c r="G18" s="25">
        <v>106.9547487291465</v>
      </c>
      <c r="I18" s="25" t="s">
        <v>89</v>
      </c>
      <c r="J18" s="25">
        <v>4.8116459811668415</v>
      </c>
      <c r="K18" s="25">
        <v>0.14803283581068027</v>
      </c>
      <c r="L18" s="25">
        <v>32.503910060336025</v>
      </c>
      <c r="M18" s="25">
        <v>2.4103772659791569E-34</v>
      </c>
      <c r="N18" s="25">
        <v>4.5140060162162063</v>
      </c>
      <c r="O18" s="25">
        <v>5.1092859461174767</v>
      </c>
      <c r="Q18" s="25" t="s">
        <v>89</v>
      </c>
      <c r="R18" s="25">
        <v>2.0896712984927177</v>
      </c>
      <c r="S18" s="25">
        <v>6.428984373306855E-2</v>
      </c>
      <c r="T18" s="25">
        <v>32.503910060336025</v>
      </c>
      <c r="U18" s="25">
        <v>2.4103772659791569E-34</v>
      </c>
      <c r="V18" s="25">
        <v>1.9604079041207798</v>
      </c>
      <c r="W18" s="25">
        <v>2.2189346928646558</v>
      </c>
    </row>
    <row r="19" spans="1:23" ht="16.5" thickBot="1" x14ac:dyDescent="0.3">
      <c r="A19" s="26" t="s">
        <v>127</v>
      </c>
      <c r="B19" s="26">
        <v>-20.934708598779789</v>
      </c>
      <c r="C19" s="26">
        <v>2.9192243684509083</v>
      </c>
      <c r="D19" s="26">
        <v>-7.1713256524673472</v>
      </c>
      <c r="E19" s="26">
        <v>4.0181765872019129E-9</v>
      </c>
      <c r="F19" s="26">
        <v>-26.80420257929083</v>
      </c>
      <c r="G19" s="26">
        <v>-15.065214618268747</v>
      </c>
      <c r="I19" s="26" t="s">
        <v>129</v>
      </c>
      <c r="J19" s="47">
        <v>-1.752383196218086</v>
      </c>
      <c r="K19" s="26">
        <v>0.14395426409089465</v>
      </c>
      <c r="L19" s="26">
        <v>-12.173194085529886</v>
      </c>
      <c r="M19" s="26">
        <v>2.7729319927904368E-16</v>
      </c>
      <c r="N19" s="26">
        <v>-2.0418226431074564</v>
      </c>
      <c r="O19" s="26">
        <v>-1.4629437493287154</v>
      </c>
      <c r="Q19" s="26" t="s">
        <v>131</v>
      </c>
      <c r="R19" s="47">
        <v>-1.7523831962180869</v>
      </c>
      <c r="S19" s="26">
        <v>0.14395426409089468</v>
      </c>
      <c r="T19" s="26">
        <v>-12.173194085529889</v>
      </c>
      <c r="U19" s="26">
        <v>2.7729319927904176E-16</v>
      </c>
      <c r="V19" s="26">
        <v>-2.0418226431074578</v>
      </c>
      <c r="W19" s="26">
        <v>-1.4629437493287163</v>
      </c>
    </row>
    <row r="21" spans="1:23" ht="17.25" x14ac:dyDescent="0.25">
      <c r="B21" s="62" t="s">
        <v>170</v>
      </c>
      <c r="C21" s="48">
        <f>1-C23/C22</f>
        <v>0.51723817566969132</v>
      </c>
      <c r="M21" s="62" t="s">
        <v>170</v>
      </c>
      <c r="N21" s="48">
        <f>1-N23/N22</f>
        <v>0.61445093615844748</v>
      </c>
      <c r="U21" s="62" t="s">
        <v>170</v>
      </c>
      <c r="V21" s="48">
        <f>1-V23/V22</f>
        <v>0.61445093615844781</v>
      </c>
    </row>
    <row r="22" spans="1:23" x14ac:dyDescent="0.25">
      <c r="B22" s="64" t="s">
        <v>169</v>
      </c>
      <c r="C22" s="48">
        <f>DEVSQ('Juice Sales'!$B$2:$B$51)</f>
        <v>40219.520000000004</v>
      </c>
      <c r="M22" s="64" t="s">
        <v>169</v>
      </c>
      <c r="N22" s="48">
        <f>DEVSQ('Juice Sales'!$B$2:$B$51)</f>
        <v>40219.520000000004</v>
      </c>
      <c r="U22" s="64" t="s">
        <v>169</v>
      </c>
      <c r="V22" s="48">
        <f>DEVSQ('Juice Sales'!$B$2:$B$51)</f>
        <v>40219.520000000004</v>
      </c>
    </row>
    <row r="23" spans="1:23" x14ac:dyDescent="0.25">
      <c r="A23" t="s">
        <v>100</v>
      </c>
      <c r="B23" s="48"/>
      <c r="C23" s="48">
        <f>SUMSQ(C26:C75)</f>
        <v>19416.44884888934</v>
      </c>
      <c r="I23" t="s">
        <v>100</v>
      </c>
      <c r="M23" s="48"/>
      <c r="N23" s="48">
        <f>SUMSQ(N26:N75)</f>
        <v>15506.5982841566</v>
      </c>
      <c r="Q23" t="s">
        <v>100</v>
      </c>
      <c r="U23" s="48"/>
      <c r="V23" s="48">
        <f>SUMSQ(V26:V75)</f>
        <v>15506.598284156589</v>
      </c>
    </row>
    <row r="24" spans="1:23" ht="15.75" thickBot="1" x14ac:dyDescent="0.3"/>
    <row r="25" spans="1:23" ht="17.25" x14ac:dyDescent="0.25">
      <c r="A25" s="27" t="s">
        <v>101</v>
      </c>
      <c r="B25" s="27" t="s">
        <v>133</v>
      </c>
      <c r="C25" s="27" t="s">
        <v>103</v>
      </c>
      <c r="G25" s="23" t="s">
        <v>157</v>
      </c>
      <c r="I25" s="27" t="s">
        <v>101</v>
      </c>
      <c r="J25" s="27" t="s">
        <v>134</v>
      </c>
      <c r="K25" s="27" t="s">
        <v>103</v>
      </c>
      <c r="L25" s="83" t="s">
        <v>158</v>
      </c>
      <c r="M25" s="83"/>
      <c r="N25" s="54" t="s">
        <v>159</v>
      </c>
      <c r="Q25" s="27" t="s">
        <v>101</v>
      </c>
      <c r="R25" s="27" t="s">
        <v>135</v>
      </c>
      <c r="S25" s="27" t="s">
        <v>103</v>
      </c>
      <c r="T25" s="83" t="s">
        <v>160</v>
      </c>
      <c r="U25" s="83"/>
      <c r="V25" s="54" t="s">
        <v>159</v>
      </c>
    </row>
    <row r="26" spans="1:23" x14ac:dyDescent="0.25">
      <c r="A26" s="25">
        <v>1</v>
      </c>
      <c r="B26" s="25">
        <v>58.240165840833235</v>
      </c>
      <c r="C26" s="25">
        <v>-15.240165840833235</v>
      </c>
      <c r="G26" s="23">
        <v>43</v>
      </c>
      <c r="I26" s="25">
        <v>1</v>
      </c>
      <c r="J26" s="25">
        <v>4.101115739065345</v>
      </c>
      <c r="K26" s="25">
        <v>-0.3399156233717826</v>
      </c>
      <c r="L26" s="82">
        <f>EXP(J26)</f>
        <v>60.407649185438103</v>
      </c>
      <c r="M26" s="82"/>
      <c r="N26">
        <f t="shared" ref="N26:N57" si="0">G26-L26</f>
        <v>-17.407649185438103</v>
      </c>
      <c r="Q26" s="25">
        <v>1</v>
      </c>
      <c r="R26" s="25">
        <v>1.781091935122656</v>
      </c>
      <c r="S26" s="25">
        <v>-0.14762347954306954</v>
      </c>
      <c r="T26" s="82">
        <f>10^R26</f>
        <v>60.407649185438153</v>
      </c>
      <c r="U26" s="82"/>
      <c r="V26">
        <f t="shared" ref="V26:V57" si="1">G26-T26</f>
        <v>-17.407649185438153</v>
      </c>
    </row>
    <row r="27" spans="1:23" x14ac:dyDescent="0.25">
      <c r="A27" s="25">
        <v>2</v>
      </c>
      <c r="B27" s="25">
        <v>7.9968652037617431</v>
      </c>
      <c r="C27" s="25">
        <v>4.0031347962382569</v>
      </c>
      <c r="G27" s="23">
        <v>12</v>
      </c>
      <c r="I27" s="25">
        <v>2</v>
      </c>
      <c r="J27" s="25">
        <v>2.4266935390052038</v>
      </c>
      <c r="K27" s="25">
        <v>5.8213110782796562E-2</v>
      </c>
      <c r="L27" s="82">
        <f t="shared" ref="L27:L75" si="2">EXP(J27)</f>
        <v>11.321386402617508</v>
      </c>
      <c r="M27" s="82"/>
      <c r="N27">
        <f t="shared" si="0"/>
        <v>0.67861359738249227</v>
      </c>
      <c r="Q27" s="25">
        <v>2</v>
      </c>
      <c r="R27" s="25">
        <v>1.0538996132602334</v>
      </c>
      <c r="S27" s="25">
        <v>2.5281632787391484E-2</v>
      </c>
      <c r="T27" s="82">
        <f t="shared" ref="T27:T75" si="3">10^R27</f>
        <v>11.321386402617502</v>
      </c>
      <c r="U27" s="82"/>
      <c r="V27">
        <f t="shared" si="1"/>
        <v>0.6786135973824976</v>
      </c>
    </row>
    <row r="28" spans="1:23" x14ac:dyDescent="0.25">
      <c r="A28" s="25">
        <v>3</v>
      </c>
      <c r="B28" s="25">
        <v>10.090336063639725</v>
      </c>
      <c r="C28" s="25">
        <v>4.9096639363602748</v>
      </c>
      <c r="G28" s="23">
        <v>15</v>
      </c>
      <c r="I28" s="25">
        <v>3</v>
      </c>
      <c r="J28" s="25">
        <v>2.4722125448918693</v>
      </c>
      <c r="K28" s="25">
        <v>0.23583765621034081</v>
      </c>
      <c r="L28" s="82">
        <f t="shared" si="2"/>
        <v>11.848633504927598</v>
      </c>
      <c r="M28" s="82"/>
      <c r="N28">
        <f t="shared" si="0"/>
        <v>3.1513664950724021</v>
      </c>
      <c r="Q28" s="25">
        <v>3</v>
      </c>
      <c r="R28" s="25">
        <v>1.073668266338534</v>
      </c>
      <c r="S28" s="25">
        <v>0.10242299271714739</v>
      </c>
      <c r="T28" s="82">
        <f t="shared" si="3"/>
        <v>11.848633504927598</v>
      </c>
      <c r="U28" s="82"/>
      <c r="V28">
        <f t="shared" si="1"/>
        <v>3.1513664950724021</v>
      </c>
    </row>
    <row r="29" spans="1:23" x14ac:dyDescent="0.25">
      <c r="A29" s="25">
        <v>4</v>
      </c>
      <c r="B29" s="25">
        <v>49.866282401321321</v>
      </c>
      <c r="C29" s="25">
        <v>-22.866282401321321</v>
      </c>
      <c r="G29" s="23">
        <v>27</v>
      </c>
      <c r="I29" s="25">
        <v>4</v>
      </c>
      <c r="J29" s="25">
        <v>3.6868720166110611</v>
      </c>
      <c r="K29" s="25">
        <v>-0.391035150606732</v>
      </c>
      <c r="L29" s="82">
        <f t="shared" si="2"/>
        <v>39.919783042088056</v>
      </c>
      <c r="M29" s="82"/>
      <c r="N29">
        <f t="shared" si="0"/>
        <v>-12.919783042088056</v>
      </c>
      <c r="Q29" s="25">
        <v>4</v>
      </c>
      <c r="R29" s="25">
        <v>1.6011881722976982</v>
      </c>
      <c r="S29" s="25">
        <v>-0.1698244081387108</v>
      </c>
      <c r="T29" s="82">
        <f t="shared" si="3"/>
        <v>39.919783042088078</v>
      </c>
      <c r="U29" s="82"/>
      <c r="V29">
        <f t="shared" si="1"/>
        <v>-12.919783042088078</v>
      </c>
    </row>
    <row r="30" spans="1:23" x14ac:dyDescent="0.25">
      <c r="A30" s="25">
        <v>5</v>
      </c>
      <c r="B30" s="25">
        <v>1.7164526241277969</v>
      </c>
      <c r="C30" s="25">
        <v>6.2835473758722031</v>
      </c>
      <c r="G30" s="23">
        <v>8</v>
      </c>
      <c r="I30" s="25">
        <v>5</v>
      </c>
      <c r="J30" s="25">
        <v>2.2968279738972233</v>
      </c>
      <c r="K30" s="25">
        <v>-0.21738643221738752</v>
      </c>
      <c r="L30" s="82">
        <f t="shared" si="2"/>
        <v>9.9425942135631633</v>
      </c>
      <c r="M30" s="82"/>
      <c r="N30">
        <f t="shared" si="0"/>
        <v>-1.9425942135631633</v>
      </c>
      <c r="Q30" s="25">
        <v>5</v>
      </c>
      <c r="R30" s="25">
        <v>0.99749971494459033</v>
      </c>
      <c r="S30" s="25">
        <v>-9.4409727952646794E-2</v>
      </c>
      <c r="T30" s="82">
        <f t="shared" si="3"/>
        <v>9.9425942135631669</v>
      </c>
      <c r="U30" s="82"/>
      <c r="V30">
        <f t="shared" si="1"/>
        <v>-1.9425942135631669</v>
      </c>
    </row>
    <row r="31" spans="1:23" x14ac:dyDescent="0.25">
      <c r="A31" s="25">
        <v>6</v>
      </c>
      <c r="B31" s="25">
        <v>3.8099234840057932</v>
      </c>
      <c r="C31" s="25">
        <v>8.1900765159942068</v>
      </c>
      <c r="G31" s="23">
        <v>12</v>
      </c>
      <c r="I31" s="25">
        <v>6</v>
      </c>
      <c r="J31" s="25">
        <v>2.3390561183543679</v>
      </c>
      <c r="K31" s="25">
        <v>0.14585053143363247</v>
      </c>
      <c r="L31" s="82">
        <f t="shared" si="2"/>
        <v>10.371442527013729</v>
      </c>
      <c r="M31" s="82"/>
      <c r="N31">
        <f t="shared" si="0"/>
        <v>1.6285574729862713</v>
      </c>
      <c r="Q31" s="25">
        <v>6</v>
      </c>
      <c r="R31" s="25">
        <v>1.0158391650633414</v>
      </c>
      <c r="S31" s="25">
        <v>6.3342080984283511E-2</v>
      </c>
      <c r="T31" s="82">
        <f t="shared" si="3"/>
        <v>10.371442527013729</v>
      </c>
      <c r="U31" s="82"/>
      <c r="V31">
        <f t="shared" si="1"/>
        <v>1.6285574729862713</v>
      </c>
    </row>
    <row r="32" spans="1:23" x14ac:dyDescent="0.25">
      <c r="A32" s="25">
        <v>7</v>
      </c>
      <c r="B32" s="25">
        <v>33.118515522297486</v>
      </c>
      <c r="C32" s="25">
        <v>-6.1185155222974856</v>
      </c>
      <c r="G32" s="23">
        <v>27</v>
      </c>
      <c r="I32" s="25">
        <v>7</v>
      </c>
      <c r="J32" s="25">
        <v>3.0710882645298003</v>
      </c>
      <c r="K32" s="25">
        <v>0.2247486014745288</v>
      </c>
      <c r="L32" s="82">
        <f t="shared" si="2"/>
        <v>21.5653587244664</v>
      </c>
      <c r="M32" s="82"/>
      <c r="N32">
        <f t="shared" si="0"/>
        <v>5.4346412755336004</v>
      </c>
      <c r="Q32" s="25">
        <v>7</v>
      </c>
      <c r="R32" s="25">
        <v>1.3337566867231265</v>
      </c>
      <c r="S32" s="25">
        <v>9.7607077435860834E-2</v>
      </c>
      <c r="T32" s="82">
        <f t="shared" si="3"/>
        <v>21.565358724466407</v>
      </c>
      <c r="U32" s="82"/>
      <c r="V32">
        <f t="shared" si="1"/>
        <v>5.4346412755335933</v>
      </c>
    </row>
    <row r="33" spans="1:22" x14ac:dyDescent="0.25">
      <c r="A33" s="25">
        <v>8</v>
      </c>
      <c r="B33" s="25">
        <v>43.585869821687375</v>
      </c>
      <c r="C33" s="25">
        <v>-26.585869821687375</v>
      </c>
      <c r="G33" s="23">
        <v>17</v>
      </c>
      <c r="I33" s="25">
        <v>8</v>
      </c>
      <c r="J33" s="25">
        <v>3.4299665519300264</v>
      </c>
      <c r="K33" s="25">
        <v>-0.59675320787381025</v>
      </c>
      <c r="L33" s="82">
        <f t="shared" si="2"/>
        <v>30.87561000284159</v>
      </c>
      <c r="M33" s="82"/>
      <c r="N33">
        <f t="shared" si="0"/>
        <v>-13.87561000284159</v>
      </c>
      <c r="Q33" s="25">
        <v>8</v>
      </c>
      <c r="R33" s="25">
        <v>1.489615546615934</v>
      </c>
      <c r="S33" s="25">
        <v>-0.2591666252376601</v>
      </c>
      <c r="T33" s="82">
        <f t="shared" si="3"/>
        <v>30.875610002841604</v>
      </c>
      <c r="U33" s="82"/>
      <c r="V33">
        <f t="shared" si="1"/>
        <v>-13.875610002841604</v>
      </c>
    </row>
    <row r="34" spans="1:22" x14ac:dyDescent="0.25">
      <c r="A34" s="25">
        <v>9</v>
      </c>
      <c r="B34" s="25">
        <v>49.866282401321321</v>
      </c>
      <c r="C34" s="25">
        <v>11.133717598678679</v>
      </c>
      <c r="G34" s="23">
        <v>61</v>
      </c>
      <c r="I34" s="25">
        <v>9</v>
      </c>
      <c r="J34" s="25">
        <v>3.6868720166110611</v>
      </c>
      <c r="K34" s="25">
        <v>0.42400184756225023</v>
      </c>
      <c r="L34" s="82">
        <f t="shared" si="2"/>
        <v>39.919783042088056</v>
      </c>
      <c r="M34" s="82"/>
      <c r="N34">
        <f t="shared" si="0"/>
        <v>21.080216957911944</v>
      </c>
      <c r="Q34" s="25">
        <v>9</v>
      </c>
      <c r="R34" s="25">
        <v>1.6011881722976982</v>
      </c>
      <c r="S34" s="25">
        <v>0.18414166271306898</v>
      </c>
      <c r="T34" s="82">
        <f t="shared" si="3"/>
        <v>39.919783042088078</v>
      </c>
      <c r="U34" s="82"/>
      <c r="V34">
        <f t="shared" si="1"/>
        <v>21.080216957911922</v>
      </c>
    </row>
    <row r="35" spans="1:22" x14ac:dyDescent="0.25">
      <c r="A35" s="25">
        <v>10</v>
      </c>
      <c r="B35" s="25">
        <v>12.183806923517693</v>
      </c>
      <c r="C35" s="25">
        <v>7.8161930764823069</v>
      </c>
      <c r="G35" s="23">
        <v>20</v>
      </c>
      <c r="I35" s="25">
        <v>10</v>
      </c>
      <c r="J35" s="25">
        <v>2.5189455329512405</v>
      </c>
      <c r="K35" s="25">
        <v>0.47678674060275039</v>
      </c>
      <c r="L35" s="82">
        <f t="shared" si="2"/>
        <v>12.415498025188459</v>
      </c>
      <c r="M35" s="82"/>
      <c r="N35">
        <f t="shared" si="0"/>
        <v>7.5845019748115412</v>
      </c>
      <c r="Q35" s="25">
        <v>10</v>
      </c>
      <c r="R35" s="25">
        <v>1.0939641451755695</v>
      </c>
      <c r="S35" s="25">
        <v>0.20706585048841175</v>
      </c>
      <c r="T35" s="82">
        <f t="shared" si="3"/>
        <v>12.415498025188459</v>
      </c>
      <c r="U35" s="82"/>
      <c r="V35">
        <f t="shared" si="1"/>
        <v>7.5845019748115412</v>
      </c>
    </row>
    <row r="36" spans="1:22" x14ac:dyDescent="0.25">
      <c r="A36" s="25">
        <v>11</v>
      </c>
      <c r="B36" s="25">
        <v>62.427107560589192</v>
      </c>
      <c r="C36" s="25">
        <v>32.572892439410808</v>
      </c>
      <c r="G36" s="23">
        <v>95</v>
      </c>
      <c r="I36" s="25">
        <v>11</v>
      </c>
      <c r="J36" s="25">
        <v>4.3518832528258926</v>
      </c>
      <c r="K36" s="25">
        <v>0.20199363877464815</v>
      </c>
      <c r="L36" s="82">
        <f t="shared" si="2"/>
        <v>77.624511939955212</v>
      </c>
      <c r="M36" s="82"/>
      <c r="N36">
        <f t="shared" si="0"/>
        <v>17.375488060044788</v>
      </c>
      <c r="Q36" s="25">
        <v>11</v>
      </c>
      <c r="R36" s="25">
        <v>1.8899988825894596</v>
      </c>
      <c r="S36" s="25">
        <v>8.7724722699388247E-2</v>
      </c>
      <c r="T36" s="82">
        <f t="shared" si="3"/>
        <v>77.624511939955283</v>
      </c>
      <c r="U36" s="82"/>
      <c r="V36">
        <f t="shared" si="1"/>
        <v>17.375488060044717</v>
      </c>
    </row>
    <row r="37" spans="1:22" x14ac:dyDescent="0.25">
      <c r="A37" s="25">
        <v>12</v>
      </c>
      <c r="B37" s="25">
        <v>56.146694980955253</v>
      </c>
      <c r="C37" s="25">
        <v>-23.146694980955253</v>
      </c>
      <c r="G37" s="23">
        <v>33</v>
      </c>
      <c r="I37" s="25">
        <v>12</v>
      </c>
      <c r="J37" s="25">
        <v>3.9880195191150989</v>
      </c>
      <c r="K37" s="25">
        <v>-0.49151195764861866</v>
      </c>
      <c r="L37" s="82">
        <f t="shared" si="2"/>
        <v>53.947940628127064</v>
      </c>
      <c r="M37" s="82"/>
      <c r="N37">
        <f t="shared" si="0"/>
        <v>-20.947940628127064</v>
      </c>
      <c r="Q37" s="25">
        <v>12</v>
      </c>
      <c r="R37" s="25">
        <v>1.7319748708741478</v>
      </c>
      <c r="S37" s="25">
        <v>-0.21346093099626029</v>
      </c>
      <c r="T37" s="82">
        <f t="shared" si="3"/>
        <v>53.947940628127135</v>
      </c>
      <c r="U37" s="82"/>
      <c r="V37">
        <f t="shared" si="1"/>
        <v>-20.947940628127135</v>
      </c>
    </row>
    <row r="38" spans="1:22" x14ac:dyDescent="0.25">
      <c r="A38" s="25">
        <v>13</v>
      </c>
      <c r="B38" s="25">
        <v>26.838102942663554</v>
      </c>
      <c r="C38" s="25">
        <v>-7.8381029426635536</v>
      </c>
      <c r="G38" s="23">
        <v>19</v>
      </c>
      <c r="I38" s="25">
        <v>13</v>
      </c>
      <c r="J38" s="25">
        <v>2.8864562673461527</v>
      </c>
      <c r="K38" s="25">
        <v>5.798271182028758E-2</v>
      </c>
      <c r="L38" s="82">
        <f t="shared" si="2"/>
        <v>17.929658969786217</v>
      </c>
      <c r="M38" s="82"/>
      <c r="N38">
        <f t="shared" si="0"/>
        <v>1.0703410302137826</v>
      </c>
      <c r="Q38" s="25">
        <v>13</v>
      </c>
      <c r="R38" s="25">
        <v>1.2535720291634918</v>
      </c>
      <c r="S38" s="25">
        <v>2.5181571789337109E-2</v>
      </c>
      <c r="T38" s="82">
        <f t="shared" si="3"/>
        <v>17.929658969786232</v>
      </c>
      <c r="U38" s="82"/>
      <c r="V38">
        <f t="shared" si="1"/>
        <v>1.0703410302137684</v>
      </c>
    </row>
    <row r="39" spans="1:22" x14ac:dyDescent="0.25">
      <c r="A39" s="25">
        <v>14</v>
      </c>
      <c r="B39" s="25">
        <v>10.090336063639725</v>
      </c>
      <c r="C39" s="25">
        <v>4.9096639363602748</v>
      </c>
      <c r="G39" s="23">
        <v>15</v>
      </c>
      <c r="I39" s="25">
        <v>14</v>
      </c>
      <c r="J39" s="25">
        <v>2.4722125448918693</v>
      </c>
      <c r="K39" s="25">
        <v>0.23583765621034081</v>
      </c>
      <c r="L39" s="82">
        <f t="shared" si="2"/>
        <v>11.848633504927598</v>
      </c>
      <c r="M39" s="82"/>
      <c r="N39">
        <f t="shared" si="0"/>
        <v>3.1513664950724021</v>
      </c>
      <c r="Q39" s="25">
        <v>14</v>
      </c>
      <c r="R39" s="25">
        <v>1.073668266338534</v>
      </c>
      <c r="S39" s="25">
        <v>0.10242299271714739</v>
      </c>
      <c r="T39" s="82">
        <f t="shared" si="3"/>
        <v>11.848633504927598</v>
      </c>
      <c r="U39" s="82"/>
      <c r="V39">
        <f t="shared" si="1"/>
        <v>3.1513664950724021</v>
      </c>
    </row>
    <row r="40" spans="1:22" x14ac:dyDescent="0.25">
      <c r="A40" s="25">
        <v>15</v>
      </c>
      <c r="B40" s="25">
        <v>58.240165840833235</v>
      </c>
      <c r="C40" s="25">
        <v>-15.240165840833235</v>
      </c>
      <c r="G40" s="23">
        <v>43</v>
      </c>
      <c r="I40" s="25">
        <v>15</v>
      </c>
      <c r="J40" s="25">
        <v>4.101115739065345</v>
      </c>
      <c r="K40" s="25">
        <v>-0.3399156233717826</v>
      </c>
      <c r="L40" s="82">
        <f t="shared" si="2"/>
        <v>60.407649185438103</v>
      </c>
      <c r="M40" s="82"/>
      <c r="N40">
        <f t="shared" si="0"/>
        <v>-17.407649185438103</v>
      </c>
      <c r="Q40" s="25">
        <v>15</v>
      </c>
      <c r="R40" s="25">
        <v>1.781091935122656</v>
      </c>
      <c r="S40" s="25">
        <v>-0.14762347954306954</v>
      </c>
      <c r="T40" s="82">
        <f t="shared" si="3"/>
        <v>60.407649185438153</v>
      </c>
      <c r="U40" s="82"/>
      <c r="V40">
        <f t="shared" si="1"/>
        <v>-17.407649185438153</v>
      </c>
    </row>
    <row r="41" spans="1:22" x14ac:dyDescent="0.25">
      <c r="A41" s="25">
        <v>16</v>
      </c>
      <c r="B41" s="25">
        <v>24.744632082785571</v>
      </c>
      <c r="C41" s="25">
        <v>-13.744632082785571</v>
      </c>
      <c r="G41" s="23">
        <v>11</v>
      </c>
      <c r="I41" s="25">
        <v>16</v>
      </c>
      <c r="J41" s="25">
        <v>2.8289959328241752</v>
      </c>
      <c r="K41" s="25">
        <v>-0.43110066002580449</v>
      </c>
      <c r="L41" s="82">
        <f t="shared" si="2"/>
        <v>16.928454982480478</v>
      </c>
      <c r="M41" s="82"/>
      <c r="N41">
        <f t="shared" si="0"/>
        <v>-5.9284549824804778</v>
      </c>
      <c r="Q41" s="25">
        <v>16</v>
      </c>
      <c r="R41" s="25">
        <v>1.2286173229522819</v>
      </c>
      <c r="S41" s="25">
        <v>-0.18722463779405674</v>
      </c>
      <c r="T41" s="82">
        <f t="shared" si="3"/>
        <v>16.928454982480485</v>
      </c>
      <c r="U41" s="82"/>
      <c r="V41">
        <f t="shared" si="1"/>
        <v>-5.9284549824804849</v>
      </c>
    </row>
    <row r="42" spans="1:22" x14ac:dyDescent="0.25">
      <c r="A42" s="25">
        <v>17</v>
      </c>
      <c r="B42" s="25">
        <v>16.370748643273657</v>
      </c>
      <c r="C42" s="25">
        <v>3.6292513567263427</v>
      </c>
      <c r="G42" s="23">
        <v>20</v>
      </c>
      <c r="I42" s="25">
        <v>17</v>
      </c>
      <c r="J42" s="25">
        <v>2.616325206331271</v>
      </c>
      <c r="K42" s="25">
        <v>0.37940706722271988</v>
      </c>
      <c r="L42" s="82">
        <f t="shared" si="2"/>
        <v>13.685340265861772</v>
      </c>
      <c r="M42" s="82"/>
      <c r="N42">
        <f t="shared" si="0"/>
        <v>6.3146597341382282</v>
      </c>
      <c r="Q42" s="25">
        <v>17</v>
      </c>
      <c r="R42" s="25">
        <v>1.1362555999740578</v>
      </c>
      <c r="S42" s="25">
        <v>0.16477439568992347</v>
      </c>
      <c r="T42" s="82">
        <f t="shared" si="3"/>
        <v>13.685340265861779</v>
      </c>
      <c r="U42" s="82"/>
      <c r="V42">
        <f t="shared" si="1"/>
        <v>6.3146597341382211</v>
      </c>
    </row>
    <row r="43" spans="1:22" x14ac:dyDescent="0.25">
      <c r="A43" s="25">
        <v>18</v>
      </c>
      <c r="B43" s="25">
        <v>28.931573802541529</v>
      </c>
      <c r="C43" s="25">
        <v>7.0684261974584714</v>
      </c>
      <c r="G43" s="23">
        <v>36</v>
      </c>
      <c r="I43" s="25">
        <v>18</v>
      </c>
      <c r="J43" s="25">
        <v>2.9458647768283361</v>
      </c>
      <c r="K43" s="25">
        <v>0.63765416162777377</v>
      </c>
      <c r="L43" s="82">
        <f t="shared" si="2"/>
        <v>19.027109477298122</v>
      </c>
      <c r="M43" s="82"/>
      <c r="N43">
        <f t="shared" si="0"/>
        <v>16.972890522701878</v>
      </c>
      <c r="Q43" s="25">
        <v>18</v>
      </c>
      <c r="R43" s="25">
        <v>1.2793728170097007</v>
      </c>
      <c r="S43" s="25">
        <v>0.27692968375758653</v>
      </c>
      <c r="T43" s="82">
        <f t="shared" si="3"/>
        <v>19.027109477298122</v>
      </c>
      <c r="U43" s="82"/>
      <c r="V43">
        <f t="shared" si="1"/>
        <v>16.972890522701878</v>
      </c>
    </row>
    <row r="44" spans="1:22" x14ac:dyDescent="0.25">
      <c r="A44" s="25">
        <v>19</v>
      </c>
      <c r="B44" s="25">
        <v>3.8099234840057932</v>
      </c>
      <c r="C44" s="25">
        <v>3.1900765159942068</v>
      </c>
      <c r="G44" s="23">
        <v>7</v>
      </c>
      <c r="I44" s="25">
        <v>19</v>
      </c>
      <c r="J44" s="25">
        <v>2.3390561183543679</v>
      </c>
      <c r="K44" s="25">
        <v>-0.39314596929905465</v>
      </c>
      <c r="L44" s="82">
        <f t="shared" si="2"/>
        <v>10.371442527013729</v>
      </c>
      <c r="M44" s="82"/>
      <c r="N44">
        <f t="shared" si="0"/>
        <v>-3.3714425270137287</v>
      </c>
      <c r="Q44" s="25">
        <v>19</v>
      </c>
      <c r="R44" s="25">
        <v>1.0158391650633414</v>
      </c>
      <c r="S44" s="25">
        <v>-0.17074112504908456</v>
      </c>
      <c r="T44" s="82">
        <f t="shared" si="3"/>
        <v>10.371442527013729</v>
      </c>
      <c r="U44" s="82"/>
      <c r="V44">
        <f t="shared" si="1"/>
        <v>-3.3714425270137287</v>
      </c>
    </row>
    <row r="45" spans="1:22" x14ac:dyDescent="0.25">
      <c r="A45" s="25">
        <v>20</v>
      </c>
      <c r="B45" s="25">
        <v>20.557690363029621</v>
      </c>
      <c r="C45" s="25">
        <v>-11.557690363029621</v>
      </c>
      <c r="G45" s="23">
        <v>9</v>
      </c>
      <c r="I45" s="25">
        <v>20</v>
      </c>
      <c r="J45" s="25">
        <v>2.7194363098285295</v>
      </c>
      <c r="K45" s="25">
        <v>-0.5222117324923099</v>
      </c>
      <c r="L45" s="82">
        <f t="shared" si="2"/>
        <v>15.171767657799526</v>
      </c>
      <c r="M45" s="82"/>
      <c r="N45">
        <f t="shared" si="0"/>
        <v>-6.171767657799526</v>
      </c>
      <c r="Q45" s="25">
        <v>20</v>
      </c>
      <c r="R45" s="25">
        <v>1.1810361832458725</v>
      </c>
      <c r="S45" s="25">
        <v>-0.22679367380654758</v>
      </c>
      <c r="T45" s="82">
        <f t="shared" si="3"/>
        <v>15.171767657799538</v>
      </c>
      <c r="U45" s="82"/>
      <c r="V45">
        <f t="shared" si="1"/>
        <v>-6.1717676577995384</v>
      </c>
    </row>
    <row r="46" spans="1:22" x14ac:dyDescent="0.25">
      <c r="A46" s="25">
        <v>21</v>
      </c>
      <c r="B46" s="25">
        <v>28.931573802541529</v>
      </c>
      <c r="C46" s="25">
        <v>-7.9315738025415286</v>
      </c>
      <c r="G46" s="23">
        <v>21</v>
      </c>
      <c r="I46" s="25">
        <v>21</v>
      </c>
      <c r="J46" s="25">
        <v>2.9458647768283361</v>
      </c>
      <c r="K46" s="25">
        <v>9.8657660895086874E-2</v>
      </c>
      <c r="L46" s="82">
        <f t="shared" si="2"/>
        <v>19.027109477298122</v>
      </c>
      <c r="M46" s="82"/>
      <c r="N46">
        <f t="shared" si="0"/>
        <v>1.9728905227018778</v>
      </c>
      <c r="Q46" s="25">
        <v>21</v>
      </c>
      <c r="R46" s="25">
        <v>1.2793728170097007</v>
      </c>
      <c r="S46" s="25">
        <v>4.2846477724218568E-2</v>
      </c>
      <c r="T46" s="82">
        <f t="shared" si="3"/>
        <v>19.027109477298122</v>
      </c>
      <c r="U46" s="82"/>
      <c r="V46">
        <f t="shared" si="1"/>
        <v>1.9728905227018778</v>
      </c>
    </row>
    <row r="47" spans="1:22" x14ac:dyDescent="0.25">
      <c r="A47" s="25">
        <v>22</v>
      </c>
      <c r="B47" s="25">
        <v>31.025044662419511</v>
      </c>
      <c r="C47" s="25">
        <v>-6.0250446624195106</v>
      </c>
      <c r="G47" s="23">
        <v>25</v>
      </c>
      <c r="I47" s="25">
        <v>22</v>
      </c>
      <c r="J47" s="25">
        <v>3.0073582159987207</v>
      </c>
      <c r="K47" s="25">
        <v>0.2115176088694799</v>
      </c>
      <c r="L47" s="82">
        <f t="shared" si="2"/>
        <v>20.233875727504383</v>
      </c>
      <c r="M47" s="82"/>
      <c r="N47">
        <f t="shared" si="0"/>
        <v>4.7661242724956168</v>
      </c>
      <c r="Q47" s="25">
        <v>22</v>
      </c>
      <c r="R47" s="25">
        <v>1.3060790783146521</v>
      </c>
      <c r="S47" s="25">
        <v>9.1860930357385628E-2</v>
      </c>
      <c r="T47" s="82">
        <f t="shared" si="3"/>
        <v>20.233875727504394</v>
      </c>
      <c r="U47" s="82"/>
      <c r="V47">
        <f t="shared" si="1"/>
        <v>4.7661242724956061</v>
      </c>
    </row>
    <row r="48" spans="1:22" x14ac:dyDescent="0.25">
      <c r="A48" s="25">
        <v>23</v>
      </c>
      <c r="B48" s="25">
        <v>35.211986382175461</v>
      </c>
      <c r="C48" s="25">
        <v>-6.2119863821754606</v>
      </c>
      <c r="G48" s="23">
        <v>29</v>
      </c>
      <c r="I48" s="25">
        <v>23</v>
      </c>
      <c r="J48" s="25">
        <v>3.1372237811067007</v>
      </c>
      <c r="K48" s="25">
        <v>0.23007204887977339</v>
      </c>
      <c r="L48" s="82">
        <f t="shared" si="2"/>
        <v>23.039814419975794</v>
      </c>
      <c r="M48" s="82"/>
      <c r="N48">
        <f t="shared" si="0"/>
        <v>5.9601855800242056</v>
      </c>
      <c r="Q48" s="25">
        <v>23</v>
      </c>
      <c r="R48" s="25">
        <v>1.3624789766302954</v>
      </c>
      <c r="S48" s="25">
        <v>9.9919021268660702E-2</v>
      </c>
      <c r="T48" s="82">
        <f t="shared" si="3"/>
        <v>23.039814419975805</v>
      </c>
      <c r="U48" s="82"/>
      <c r="V48">
        <f t="shared" si="1"/>
        <v>5.960185580024195</v>
      </c>
    </row>
    <row r="49" spans="1:22" x14ac:dyDescent="0.25">
      <c r="A49" s="25">
        <v>24</v>
      </c>
      <c r="B49" s="25">
        <v>41.492398961809407</v>
      </c>
      <c r="C49" s="25">
        <v>-23.492398961809407</v>
      </c>
      <c r="G49" s="23">
        <v>18</v>
      </c>
      <c r="I49" s="25">
        <v>24</v>
      </c>
      <c r="J49" s="25">
        <v>3.3520700301586217</v>
      </c>
      <c r="K49" s="25">
        <v>-0.46169827226245719</v>
      </c>
      <c r="L49" s="82">
        <f t="shared" si="2"/>
        <v>28.561796271633103</v>
      </c>
      <c r="M49" s="82"/>
      <c r="N49">
        <f t="shared" si="0"/>
        <v>-10.561796271633103</v>
      </c>
      <c r="Q49" s="25">
        <v>24</v>
      </c>
      <c r="R49" s="25">
        <v>1.4557855170511562</v>
      </c>
      <c r="S49" s="25">
        <v>-0.20051301194785021</v>
      </c>
      <c r="T49" s="82">
        <f t="shared" si="3"/>
        <v>28.561796271633103</v>
      </c>
      <c r="U49" s="82"/>
      <c r="V49">
        <f t="shared" si="1"/>
        <v>-10.561796271633103</v>
      </c>
    </row>
    <row r="50" spans="1:22" x14ac:dyDescent="0.25">
      <c r="A50" s="25">
        <v>25</v>
      </c>
      <c r="B50" s="25">
        <v>3.8099234840057932</v>
      </c>
      <c r="C50" s="25">
        <v>2.1900765159942068</v>
      </c>
      <c r="G50" s="23">
        <v>6</v>
      </c>
      <c r="I50" s="25">
        <v>25</v>
      </c>
      <c r="J50" s="25">
        <v>2.3390561183543679</v>
      </c>
      <c r="K50" s="25">
        <v>-0.54729664912631293</v>
      </c>
      <c r="L50" s="82">
        <f t="shared" si="2"/>
        <v>10.371442527013729</v>
      </c>
      <c r="M50" s="82"/>
      <c r="N50">
        <f t="shared" si="0"/>
        <v>-4.3714425270137287</v>
      </c>
      <c r="Q50" s="25">
        <v>25</v>
      </c>
      <c r="R50" s="25">
        <v>1.0158391650633414</v>
      </c>
      <c r="S50" s="25">
        <v>-0.23768791467969774</v>
      </c>
      <c r="T50" s="82">
        <f t="shared" si="3"/>
        <v>10.371442527013729</v>
      </c>
      <c r="U50" s="82"/>
      <c r="V50">
        <f t="shared" si="1"/>
        <v>-4.3714425270137287</v>
      </c>
    </row>
    <row r="51" spans="1:22" x14ac:dyDescent="0.25">
      <c r="A51" s="25">
        <v>26</v>
      </c>
      <c r="B51" s="25">
        <v>1.7164526241277969</v>
      </c>
      <c r="C51" s="25">
        <v>5.2835473758722031</v>
      </c>
      <c r="G51" s="23">
        <v>7</v>
      </c>
      <c r="I51" s="25">
        <v>26</v>
      </c>
      <c r="J51" s="25">
        <v>2.2968279738972233</v>
      </c>
      <c r="K51" s="25">
        <v>-0.35091782484191003</v>
      </c>
      <c r="L51" s="82">
        <f t="shared" si="2"/>
        <v>9.9425942135631633</v>
      </c>
      <c r="M51" s="82"/>
      <c r="N51">
        <f t="shared" si="0"/>
        <v>-2.9425942135631633</v>
      </c>
      <c r="Q51" s="25">
        <v>26</v>
      </c>
      <c r="R51" s="25">
        <v>0.99749971494459033</v>
      </c>
      <c r="S51" s="25">
        <v>-0.15240167493033352</v>
      </c>
      <c r="T51" s="82">
        <f t="shared" si="3"/>
        <v>9.9425942135631669</v>
      </c>
      <c r="U51" s="82"/>
      <c r="V51">
        <f t="shared" si="1"/>
        <v>-2.9425942135631669</v>
      </c>
    </row>
    <row r="52" spans="1:22" x14ac:dyDescent="0.25">
      <c r="A52" s="25">
        <v>27</v>
      </c>
      <c r="B52" s="25">
        <v>18.464219503151639</v>
      </c>
      <c r="C52" s="25">
        <v>-3.4642195031516394</v>
      </c>
      <c r="G52" s="23">
        <v>15</v>
      </c>
      <c r="I52" s="25">
        <v>27</v>
      </c>
      <c r="J52" s="25">
        <v>2.6671224788477108</v>
      </c>
      <c r="K52" s="25">
        <v>4.0927722254499255E-2</v>
      </c>
      <c r="L52" s="82">
        <f t="shared" si="2"/>
        <v>14.398477601108196</v>
      </c>
      <c r="M52" s="82"/>
      <c r="N52">
        <f t="shared" si="0"/>
        <v>0.60152239889180414</v>
      </c>
      <c r="Q52" s="25">
        <v>27</v>
      </c>
      <c r="R52" s="25">
        <v>1.158316575123683</v>
      </c>
      <c r="S52" s="25">
        <v>1.7774683931998325E-2</v>
      </c>
      <c r="T52" s="82">
        <f t="shared" si="3"/>
        <v>14.398477601108189</v>
      </c>
      <c r="U52" s="82"/>
      <c r="V52">
        <f t="shared" si="1"/>
        <v>0.60152239889181125</v>
      </c>
    </row>
    <row r="53" spans="1:22" x14ac:dyDescent="0.25">
      <c r="A53" s="25">
        <v>28</v>
      </c>
      <c r="B53" s="25">
        <v>54.053224121077278</v>
      </c>
      <c r="C53" s="25">
        <v>-31.053224121077278</v>
      </c>
      <c r="G53" s="23">
        <v>23</v>
      </c>
      <c r="I53" s="25">
        <v>28</v>
      </c>
      <c r="J53" s="25">
        <v>3.8817819505669022</v>
      </c>
      <c r="K53" s="25">
        <v>-0.74628773463775255</v>
      </c>
      <c r="L53" s="82">
        <f t="shared" si="2"/>
        <v>48.51058155639322</v>
      </c>
      <c r="M53" s="82"/>
      <c r="N53">
        <f t="shared" si="0"/>
        <v>-25.51058155639322</v>
      </c>
      <c r="Q53" s="25">
        <v>28</v>
      </c>
      <c r="R53" s="25">
        <v>1.6858364810828474</v>
      </c>
      <c r="S53" s="25">
        <v>-0.32410864506525461</v>
      </c>
      <c r="T53" s="82">
        <f t="shared" si="3"/>
        <v>48.510581556393284</v>
      </c>
      <c r="U53" s="82"/>
      <c r="V53">
        <f t="shared" si="1"/>
        <v>-25.510581556393284</v>
      </c>
    </row>
    <row r="54" spans="1:22" x14ac:dyDescent="0.25">
      <c r="A54" s="25">
        <v>29</v>
      </c>
      <c r="B54" s="25">
        <v>56.146694980955253</v>
      </c>
      <c r="C54" s="25">
        <v>-5.1466949809552531</v>
      </c>
      <c r="G54" s="23">
        <v>51</v>
      </c>
      <c r="I54" s="25">
        <v>29</v>
      </c>
      <c r="J54" s="25">
        <v>3.9880195191150989</v>
      </c>
      <c r="K54" s="25">
        <v>-5.6193886390773162E-2</v>
      </c>
      <c r="L54" s="82">
        <f t="shared" si="2"/>
        <v>53.947940628127064</v>
      </c>
      <c r="M54" s="82"/>
      <c r="N54">
        <f t="shared" si="0"/>
        <v>-2.9479406281270641</v>
      </c>
      <c r="Q54" s="25">
        <v>29</v>
      </c>
      <c r="R54" s="25">
        <v>1.7319748708741478</v>
      </c>
      <c r="S54" s="25">
        <v>-2.4404694776211544E-2</v>
      </c>
      <c r="T54" s="82">
        <f t="shared" si="3"/>
        <v>53.947940628127135</v>
      </c>
      <c r="U54" s="82"/>
      <c r="V54">
        <f t="shared" si="1"/>
        <v>-2.9479406281271352</v>
      </c>
    </row>
    <row r="55" spans="1:22" x14ac:dyDescent="0.25">
      <c r="A55" s="25">
        <v>30</v>
      </c>
      <c r="B55" s="25">
        <v>54.053224121077278</v>
      </c>
      <c r="C55" s="25">
        <v>38.946775878922722</v>
      </c>
      <c r="G55" s="23">
        <v>93</v>
      </c>
      <c r="I55" s="25">
        <v>30</v>
      </c>
      <c r="J55" s="25">
        <v>3.8817819505669022</v>
      </c>
      <c r="K55" s="25">
        <v>0.65081754258635405</v>
      </c>
      <c r="L55" s="82">
        <f t="shared" si="2"/>
        <v>48.51058155639322</v>
      </c>
      <c r="M55" s="82"/>
      <c r="N55">
        <f t="shared" si="0"/>
        <v>44.48941844360678</v>
      </c>
      <c r="Q55" s="25">
        <v>30</v>
      </c>
      <c r="R55" s="25">
        <v>1.6858364810828474</v>
      </c>
      <c r="S55" s="25">
        <v>0.28264646747108757</v>
      </c>
      <c r="T55" s="82">
        <f t="shared" si="3"/>
        <v>48.510581556393284</v>
      </c>
      <c r="U55" s="82"/>
      <c r="V55">
        <f t="shared" si="1"/>
        <v>44.489418443606716</v>
      </c>
    </row>
    <row r="56" spans="1:22" x14ac:dyDescent="0.25">
      <c r="A56" s="25">
        <v>31</v>
      </c>
      <c r="B56" s="25">
        <v>58.240165840833235</v>
      </c>
      <c r="C56" s="25">
        <v>-7.2401658408332352</v>
      </c>
      <c r="G56" s="23">
        <v>51</v>
      </c>
      <c r="I56" s="25">
        <v>31</v>
      </c>
      <c r="J56" s="25">
        <v>4.101115739065345</v>
      </c>
      <c r="K56" s="25">
        <v>-0.16929010634101926</v>
      </c>
      <c r="L56" s="82">
        <f t="shared" si="2"/>
        <v>60.407649185438103</v>
      </c>
      <c r="M56" s="82"/>
      <c r="N56">
        <f t="shared" si="0"/>
        <v>-9.4076491854381032</v>
      </c>
      <c r="Q56" s="25">
        <v>31</v>
      </c>
      <c r="R56" s="25">
        <v>1.781091935122656</v>
      </c>
      <c r="S56" s="25">
        <v>-7.3521759024719691E-2</v>
      </c>
      <c r="T56" s="82">
        <f t="shared" si="3"/>
        <v>60.407649185438153</v>
      </c>
      <c r="U56" s="82"/>
      <c r="V56">
        <f t="shared" si="1"/>
        <v>-9.407649185438153</v>
      </c>
    </row>
    <row r="57" spans="1:22" x14ac:dyDescent="0.25">
      <c r="A57" s="25">
        <v>32</v>
      </c>
      <c r="B57" s="25">
        <v>1.7164526241277969</v>
      </c>
      <c r="C57" s="25">
        <v>12.283547375872203</v>
      </c>
      <c r="G57" s="23">
        <v>14</v>
      </c>
      <c r="I57" s="25">
        <v>32</v>
      </c>
      <c r="J57" s="25">
        <v>2.2968279738972233</v>
      </c>
      <c r="K57" s="25">
        <v>0.34222935571803514</v>
      </c>
      <c r="L57" s="82">
        <f t="shared" si="2"/>
        <v>9.9425942135631633</v>
      </c>
      <c r="M57" s="82"/>
      <c r="N57">
        <f t="shared" si="0"/>
        <v>4.0574057864368367</v>
      </c>
      <c r="Q57" s="25">
        <v>32</v>
      </c>
      <c r="R57" s="25">
        <v>0.99749971494459033</v>
      </c>
      <c r="S57" s="25">
        <v>0.14862832073364762</v>
      </c>
      <c r="T57" s="82">
        <f t="shared" si="3"/>
        <v>9.9425942135631669</v>
      </c>
      <c r="U57" s="82"/>
      <c r="V57">
        <f t="shared" si="1"/>
        <v>4.0574057864368331</v>
      </c>
    </row>
    <row r="58" spans="1:22" x14ac:dyDescent="0.25">
      <c r="A58" s="25">
        <v>33</v>
      </c>
      <c r="B58" s="25">
        <v>54.053224121077278</v>
      </c>
      <c r="C58" s="25">
        <v>-13.053224121077278</v>
      </c>
      <c r="G58" s="23">
        <v>41</v>
      </c>
      <c r="I58" s="25">
        <v>33</v>
      </c>
      <c r="J58" s="25">
        <v>3.8817819505669022</v>
      </c>
      <c r="K58" s="25">
        <v>-0.16820988386259428</v>
      </c>
      <c r="L58" s="82">
        <f t="shared" si="2"/>
        <v>48.51058155639322</v>
      </c>
      <c r="M58" s="82"/>
      <c r="N58">
        <f t="shared" ref="N58:N75" si="4">G58-L58</f>
        <v>-7.5105815563932197</v>
      </c>
      <c r="Q58" s="25">
        <v>33</v>
      </c>
      <c r="R58" s="25">
        <v>1.6858364810828474</v>
      </c>
      <c r="S58" s="25">
        <v>-7.3052624363111995E-2</v>
      </c>
      <c r="T58" s="82">
        <f t="shared" si="3"/>
        <v>48.510581556393284</v>
      </c>
      <c r="U58" s="82"/>
      <c r="V58">
        <f t="shared" ref="V58:V75" si="5">G58-T58</f>
        <v>-7.5105815563932836</v>
      </c>
    </row>
    <row r="59" spans="1:22" x14ac:dyDescent="0.25">
      <c r="A59" s="25">
        <v>34</v>
      </c>
      <c r="B59" s="25">
        <v>7.9968652037617431</v>
      </c>
      <c r="C59" s="25">
        <v>3.1347962382568539E-3</v>
      </c>
      <c r="G59" s="23">
        <v>8</v>
      </c>
      <c r="I59" s="25">
        <v>34</v>
      </c>
      <c r="J59" s="25">
        <v>2.4266935390052038</v>
      </c>
      <c r="K59" s="25">
        <v>-0.34725199732536804</v>
      </c>
      <c r="L59" s="82">
        <f t="shared" si="2"/>
        <v>11.321386402617508</v>
      </c>
      <c r="M59" s="82"/>
      <c r="N59">
        <f t="shared" si="4"/>
        <v>-3.3213864026175077</v>
      </c>
      <c r="Q59" s="25">
        <v>34</v>
      </c>
      <c r="R59" s="25">
        <v>1.0538996132602334</v>
      </c>
      <c r="S59" s="25">
        <v>-0.15080962626828986</v>
      </c>
      <c r="T59" s="82">
        <f t="shared" si="3"/>
        <v>11.321386402617502</v>
      </c>
      <c r="U59" s="82"/>
      <c r="V59">
        <f t="shared" si="5"/>
        <v>-3.3213864026175024</v>
      </c>
    </row>
    <row r="60" spans="1:22" x14ac:dyDescent="0.25">
      <c r="A60" s="25">
        <v>35</v>
      </c>
      <c r="B60" s="25">
        <v>58.240165840833235</v>
      </c>
      <c r="C60" s="25">
        <v>55.759834159166765</v>
      </c>
      <c r="G60" s="23">
        <v>114</v>
      </c>
      <c r="I60" s="25">
        <v>35</v>
      </c>
      <c r="J60" s="25">
        <v>4.101115739065345</v>
      </c>
      <c r="K60" s="25">
        <v>0.63508270932915067</v>
      </c>
      <c r="L60" s="82">
        <f t="shared" si="2"/>
        <v>60.407649185438103</v>
      </c>
      <c r="M60" s="82"/>
      <c r="N60">
        <f t="shared" si="4"/>
        <v>53.592350814561897</v>
      </c>
      <c r="Q60" s="25">
        <v>35</v>
      </c>
      <c r="R60" s="25">
        <v>1.781091935122656</v>
      </c>
      <c r="S60" s="25">
        <v>0.27581291621381676</v>
      </c>
      <c r="T60" s="82">
        <f t="shared" si="3"/>
        <v>60.407649185438153</v>
      </c>
      <c r="U60" s="82"/>
      <c r="V60">
        <f t="shared" si="5"/>
        <v>53.592350814561847</v>
      </c>
    </row>
    <row r="61" spans="1:22" x14ac:dyDescent="0.25">
      <c r="A61" s="25">
        <v>36</v>
      </c>
      <c r="B61" s="25">
        <v>26.838102942663554</v>
      </c>
      <c r="C61" s="25">
        <v>8.1618970573364464</v>
      </c>
      <c r="G61" s="23">
        <v>35</v>
      </c>
      <c r="I61" s="25">
        <v>36</v>
      </c>
      <c r="J61" s="25">
        <v>2.8864562673461527</v>
      </c>
      <c r="K61" s="25">
        <v>0.66889179414326083</v>
      </c>
      <c r="L61" s="82">
        <f t="shared" si="2"/>
        <v>17.929658969786217</v>
      </c>
      <c r="M61" s="82"/>
      <c r="N61">
        <f t="shared" si="4"/>
        <v>17.070341030213783</v>
      </c>
      <c r="Q61" s="25">
        <v>36</v>
      </c>
      <c r="R61" s="25">
        <v>1.2535720291634918</v>
      </c>
      <c r="S61" s="25">
        <v>0.29049601518678392</v>
      </c>
      <c r="T61" s="82">
        <f t="shared" si="3"/>
        <v>17.929658969786232</v>
      </c>
      <c r="U61" s="82"/>
      <c r="V61">
        <f t="shared" si="5"/>
        <v>17.070341030213768</v>
      </c>
    </row>
    <row r="62" spans="1:22" x14ac:dyDescent="0.25">
      <c r="A62" s="25">
        <v>37</v>
      </c>
      <c r="B62" s="25">
        <v>37.305457242053443</v>
      </c>
      <c r="C62" s="25">
        <v>-19.305457242053443</v>
      </c>
      <c r="G62" s="23">
        <v>18</v>
      </c>
      <c r="I62" s="25">
        <v>37</v>
      </c>
      <c r="J62" s="25">
        <v>3.2059534997802004</v>
      </c>
      <c r="K62" s="25">
        <v>-0.31558174188403587</v>
      </c>
      <c r="L62" s="82">
        <f t="shared" si="2"/>
        <v>24.679020241785533</v>
      </c>
      <c r="M62" s="82"/>
      <c r="N62">
        <f t="shared" si="4"/>
        <v>-6.6790202417855333</v>
      </c>
      <c r="Q62" s="25">
        <v>37</v>
      </c>
      <c r="R62" s="25">
        <v>1.3923279141929592</v>
      </c>
      <c r="S62" s="25">
        <v>-0.13705540908965319</v>
      </c>
      <c r="T62" s="82">
        <f t="shared" si="3"/>
        <v>24.679020241785544</v>
      </c>
      <c r="U62" s="82"/>
      <c r="V62">
        <f t="shared" si="5"/>
        <v>-6.679020241785544</v>
      </c>
    </row>
    <row r="63" spans="1:22" x14ac:dyDescent="0.25">
      <c r="A63" s="25">
        <v>38</v>
      </c>
      <c r="B63" s="25">
        <v>10.090336063639725</v>
      </c>
      <c r="C63" s="25">
        <v>-1.0903360636397252</v>
      </c>
      <c r="G63" s="23">
        <v>9</v>
      </c>
      <c r="I63" s="25">
        <v>38</v>
      </c>
      <c r="J63" s="25">
        <v>2.4722125448918693</v>
      </c>
      <c r="K63" s="25">
        <v>-0.27498796755564969</v>
      </c>
      <c r="L63" s="82">
        <f t="shared" si="2"/>
        <v>11.848633504927598</v>
      </c>
      <c r="M63" s="82"/>
      <c r="N63">
        <f t="shared" si="4"/>
        <v>-2.8486335049275979</v>
      </c>
      <c r="Q63" s="25">
        <v>38</v>
      </c>
      <c r="R63" s="25">
        <v>1.073668266338534</v>
      </c>
      <c r="S63" s="25">
        <v>-0.11942575689920909</v>
      </c>
      <c r="T63" s="82">
        <f t="shared" si="3"/>
        <v>11.848633504927598</v>
      </c>
      <c r="U63" s="82"/>
      <c r="V63">
        <f t="shared" si="5"/>
        <v>-2.8486335049275979</v>
      </c>
    </row>
    <row r="64" spans="1:22" x14ac:dyDescent="0.25">
      <c r="A64" s="25">
        <v>39</v>
      </c>
      <c r="B64" s="25">
        <v>41.492398961809407</v>
      </c>
      <c r="C64" s="25">
        <v>4.5076010381905931</v>
      </c>
      <c r="G64" s="23">
        <v>46</v>
      </c>
      <c r="I64" s="25">
        <v>39</v>
      </c>
      <c r="J64" s="25">
        <v>3.3520700301586217</v>
      </c>
      <c r="K64" s="25">
        <v>0.47657136633047337</v>
      </c>
      <c r="L64" s="82">
        <f t="shared" si="2"/>
        <v>28.561796271633103</v>
      </c>
      <c r="M64" s="82"/>
      <c r="N64">
        <f t="shared" si="4"/>
        <v>17.438203728366897</v>
      </c>
      <c r="Q64" s="25">
        <v>39</v>
      </c>
      <c r="R64" s="25">
        <v>1.4557855170511562</v>
      </c>
      <c r="S64" s="25">
        <v>0.20697231463041788</v>
      </c>
      <c r="T64" s="82">
        <f t="shared" si="3"/>
        <v>28.561796271633103</v>
      </c>
      <c r="U64" s="82"/>
      <c r="V64">
        <f t="shared" si="5"/>
        <v>17.438203728366897</v>
      </c>
    </row>
    <row r="65" spans="1:22" x14ac:dyDescent="0.25">
      <c r="A65" s="25">
        <v>40</v>
      </c>
      <c r="B65" s="25">
        <v>37.305457242053443</v>
      </c>
      <c r="C65" s="25">
        <v>-20.305457242053443</v>
      </c>
      <c r="G65" s="23">
        <v>17</v>
      </c>
      <c r="I65" s="25">
        <v>40</v>
      </c>
      <c r="J65" s="25">
        <v>3.2059534997802004</v>
      </c>
      <c r="K65" s="25">
        <v>-0.37274015572398422</v>
      </c>
      <c r="L65" s="82">
        <f t="shared" si="2"/>
        <v>24.679020241785533</v>
      </c>
      <c r="M65" s="82"/>
      <c r="N65">
        <f t="shared" si="4"/>
        <v>-7.6790202417855333</v>
      </c>
      <c r="Q65" s="25">
        <v>40</v>
      </c>
      <c r="R65" s="25">
        <v>1.3923279141929592</v>
      </c>
      <c r="S65" s="25">
        <v>-0.16187899281468532</v>
      </c>
      <c r="T65" s="82">
        <f t="shared" si="3"/>
        <v>24.679020241785544</v>
      </c>
      <c r="U65" s="82"/>
      <c r="V65">
        <f t="shared" si="5"/>
        <v>-7.679020241785544</v>
      </c>
    </row>
    <row r="66" spans="1:22" x14ac:dyDescent="0.25">
      <c r="A66" s="25">
        <v>41</v>
      </c>
      <c r="B66" s="25">
        <v>51.959753261199296</v>
      </c>
      <c r="C66" s="25">
        <v>-8.959753261199296</v>
      </c>
      <c r="G66" s="23">
        <v>43</v>
      </c>
      <c r="I66" s="25">
        <v>41</v>
      </c>
      <c r="J66" s="25">
        <v>3.7816185066312968</v>
      </c>
      <c r="K66" s="25">
        <v>-2.0418390937734454E-2</v>
      </c>
      <c r="L66" s="82">
        <f t="shared" si="2"/>
        <v>43.887015710110994</v>
      </c>
      <c r="M66" s="82"/>
      <c r="N66">
        <f t="shared" si="4"/>
        <v>-0.88701571011099389</v>
      </c>
      <c r="Q66" s="25">
        <v>41</v>
      </c>
      <c r="R66" s="25">
        <v>1.6423360500931883</v>
      </c>
      <c r="S66" s="25">
        <v>-8.8675945136018619E-3</v>
      </c>
      <c r="T66" s="82">
        <f t="shared" si="3"/>
        <v>43.887015710111051</v>
      </c>
      <c r="U66" s="82"/>
      <c r="V66">
        <f t="shared" si="5"/>
        <v>-0.88701571011105074</v>
      </c>
    </row>
    <row r="67" spans="1:22" x14ac:dyDescent="0.25">
      <c r="A67" s="25">
        <v>42</v>
      </c>
      <c r="B67" s="25">
        <v>62.427107560589192</v>
      </c>
      <c r="C67" s="25">
        <v>0.5728924394108077</v>
      </c>
      <c r="G67" s="23">
        <v>63</v>
      </c>
      <c r="I67" s="25">
        <v>42</v>
      </c>
      <c r="J67" s="25">
        <v>4.3518832528258926</v>
      </c>
      <c r="K67" s="25">
        <v>-0.20874852643436004</v>
      </c>
      <c r="L67" s="82">
        <f t="shared" si="2"/>
        <v>77.624511939955212</v>
      </c>
      <c r="M67" s="82"/>
      <c r="N67">
        <f t="shared" si="4"/>
        <v>-14.624511939955212</v>
      </c>
      <c r="Q67" s="25">
        <v>42</v>
      </c>
      <c r="R67" s="25">
        <v>1.8899988825894596</v>
      </c>
      <c r="S67" s="25">
        <v>-9.06583331358779E-2</v>
      </c>
      <c r="T67" s="82">
        <f t="shared" si="3"/>
        <v>77.624511939955283</v>
      </c>
      <c r="U67" s="82"/>
      <c r="V67">
        <f t="shared" si="5"/>
        <v>-14.624511939955283</v>
      </c>
    </row>
    <row r="68" spans="1:22" x14ac:dyDescent="0.25">
      <c r="A68" s="25">
        <v>43</v>
      </c>
      <c r="B68" s="25">
        <v>3.8099234840057932</v>
      </c>
      <c r="C68" s="25">
        <v>4.1900765159942068</v>
      </c>
      <c r="G68" s="23">
        <v>8</v>
      </c>
      <c r="I68" s="25">
        <v>43</v>
      </c>
      <c r="J68" s="25">
        <v>2.3390561183543679</v>
      </c>
      <c r="K68" s="25">
        <v>-0.25961457667453214</v>
      </c>
      <c r="L68" s="82">
        <f t="shared" si="2"/>
        <v>10.371442527013729</v>
      </c>
      <c r="M68" s="82"/>
      <c r="N68">
        <f t="shared" si="4"/>
        <v>-2.3714425270137287</v>
      </c>
      <c r="Q68" s="25">
        <v>43</v>
      </c>
      <c r="R68" s="25">
        <v>1.0158391650633414</v>
      </c>
      <c r="S68" s="25">
        <v>-0.11274917807139784</v>
      </c>
      <c r="T68" s="82">
        <f t="shared" si="3"/>
        <v>10.371442527013729</v>
      </c>
      <c r="U68" s="82"/>
      <c r="V68">
        <f t="shared" si="5"/>
        <v>-2.3714425270137287</v>
      </c>
    </row>
    <row r="69" spans="1:22" x14ac:dyDescent="0.25">
      <c r="A69" s="25">
        <v>44</v>
      </c>
      <c r="B69" s="25">
        <v>45.679340681565357</v>
      </c>
      <c r="C69" s="25">
        <v>-11.679340681565357</v>
      </c>
      <c r="G69" s="23">
        <v>34</v>
      </c>
      <c r="I69" s="25">
        <v>44</v>
      </c>
      <c r="J69" s="25">
        <v>3.5114874456164156</v>
      </c>
      <c r="K69" s="25">
        <v>1.4873078999745992E-2</v>
      </c>
      <c r="L69" s="82">
        <f t="shared" si="2"/>
        <v>33.498057283643455</v>
      </c>
      <c r="M69" s="82"/>
      <c r="N69">
        <f t="shared" si="4"/>
        <v>0.5019427163565453</v>
      </c>
      <c r="Q69" s="25">
        <v>44</v>
      </c>
      <c r="R69" s="25">
        <v>1.5250196209037545</v>
      </c>
      <c r="S69" s="25">
        <v>6.4592961385006031E-3</v>
      </c>
      <c r="T69" s="82">
        <f t="shared" si="3"/>
        <v>33.498057283643483</v>
      </c>
      <c r="U69" s="82"/>
      <c r="V69">
        <f t="shared" si="5"/>
        <v>0.50194271635651688</v>
      </c>
    </row>
    <row r="70" spans="1:22" x14ac:dyDescent="0.25">
      <c r="A70" s="25">
        <v>45</v>
      </c>
      <c r="B70" s="25">
        <v>60.33363670071121</v>
      </c>
      <c r="C70" s="25">
        <v>84.66636329928879</v>
      </c>
      <c r="G70" s="23">
        <v>145</v>
      </c>
      <c r="I70" s="25">
        <v>45</v>
      </c>
      <c r="J70" s="25">
        <v>4.2220176877179121</v>
      </c>
      <c r="K70" s="25">
        <v>0.75471605470266212</v>
      </c>
      <c r="L70" s="82">
        <f t="shared" si="2"/>
        <v>68.170893192588622</v>
      </c>
      <c r="M70" s="82"/>
      <c r="N70">
        <f t="shared" si="4"/>
        <v>76.829106807411378</v>
      </c>
      <c r="Q70" s="25">
        <v>45</v>
      </c>
      <c r="R70" s="25">
        <v>1.8335989842738163</v>
      </c>
      <c r="S70" s="25">
        <v>0.32776901796115854</v>
      </c>
      <c r="T70" s="82">
        <f t="shared" si="3"/>
        <v>68.170893192588693</v>
      </c>
      <c r="U70" s="82"/>
      <c r="V70">
        <f t="shared" si="5"/>
        <v>76.829106807411307</v>
      </c>
    </row>
    <row r="71" spans="1:22" x14ac:dyDescent="0.25">
      <c r="A71" s="25">
        <v>46</v>
      </c>
      <c r="B71" s="25">
        <v>28.931573802541529</v>
      </c>
      <c r="C71" s="25">
        <v>-10.931573802541529</v>
      </c>
      <c r="G71" s="23">
        <v>18</v>
      </c>
      <c r="I71" s="25">
        <v>46</v>
      </c>
      <c r="J71" s="25">
        <v>2.9458647768283361</v>
      </c>
      <c r="K71" s="25">
        <v>-5.5493018932171623E-2</v>
      </c>
      <c r="L71" s="82">
        <f t="shared" si="2"/>
        <v>19.027109477298122</v>
      </c>
      <c r="M71" s="82"/>
      <c r="N71">
        <f t="shared" si="4"/>
        <v>-1.0271094772981222</v>
      </c>
      <c r="Q71" s="25">
        <v>46</v>
      </c>
      <c r="R71" s="25">
        <v>1.2793728170097007</v>
      </c>
      <c r="S71" s="25">
        <v>-2.4100311906394722E-2</v>
      </c>
      <c r="T71" s="82">
        <f t="shared" si="3"/>
        <v>19.027109477298122</v>
      </c>
      <c r="U71" s="82"/>
      <c r="V71">
        <f t="shared" si="5"/>
        <v>-1.0271094772981222</v>
      </c>
    </row>
    <row r="72" spans="1:22" x14ac:dyDescent="0.25">
      <c r="A72" s="25">
        <v>47</v>
      </c>
      <c r="B72" s="25">
        <v>43.585869821687375</v>
      </c>
      <c r="C72" s="25">
        <v>-3.5858698216873748</v>
      </c>
      <c r="G72" s="23">
        <v>40</v>
      </c>
      <c r="I72" s="25">
        <v>47</v>
      </c>
      <c r="J72" s="25">
        <v>3.4299665519300264</v>
      </c>
      <c r="K72" s="25">
        <v>0.25891290218390983</v>
      </c>
      <c r="L72" s="82">
        <f t="shared" si="2"/>
        <v>30.87561000284159</v>
      </c>
      <c r="M72" s="82"/>
      <c r="N72">
        <f t="shared" si="4"/>
        <v>9.1243899971584099</v>
      </c>
      <c r="Q72" s="25">
        <v>47</v>
      </c>
      <c r="R72" s="25">
        <v>1.489615546615934</v>
      </c>
      <c r="S72" s="25">
        <v>0.1124444447120283</v>
      </c>
      <c r="T72" s="82">
        <f t="shared" si="3"/>
        <v>30.875610002841604</v>
      </c>
      <c r="U72" s="82"/>
      <c r="V72">
        <f t="shared" si="5"/>
        <v>9.1243899971583957</v>
      </c>
    </row>
    <row r="73" spans="1:22" x14ac:dyDescent="0.25">
      <c r="A73" s="25">
        <v>48</v>
      </c>
      <c r="B73" s="25">
        <v>20.557690363029621</v>
      </c>
      <c r="C73" s="25">
        <v>-3.5576903630296215</v>
      </c>
      <c r="G73" s="23">
        <v>17</v>
      </c>
      <c r="I73" s="25">
        <v>48</v>
      </c>
      <c r="J73" s="25">
        <v>2.7194363098285295</v>
      </c>
      <c r="K73" s="25">
        <v>0.1137770342276867</v>
      </c>
      <c r="L73" s="82">
        <f t="shared" si="2"/>
        <v>15.171767657799526</v>
      </c>
      <c r="M73" s="82"/>
      <c r="N73">
        <f t="shared" si="4"/>
        <v>1.828232342200474</v>
      </c>
      <c r="Q73" s="25">
        <v>48</v>
      </c>
      <c r="R73" s="25">
        <v>1.1810361832458725</v>
      </c>
      <c r="S73" s="25">
        <v>4.9412738132401435E-2</v>
      </c>
      <c r="T73" s="82">
        <f t="shared" si="3"/>
        <v>15.171767657799538</v>
      </c>
      <c r="U73" s="82"/>
      <c r="V73">
        <f t="shared" si="5"/>
        <v>1.8282323422004616</v>
      </c>
    </row>
    <row r="74" spans="1:22" x14ac:dyDescent="0.25">
      <c r="A74" s="25">
        <v>49</v>
      </c>
      <c r="B74" s="25">
        <v>12.183806923517693</v>
      </c>
      <c r="C74" s="25">
        <v>4.8161930764823069</v>
      </c>
      <c r="G74" s="23">
        <v>17</v>
      </c>
      <c r="I74" s="25">
        <v>49</v>
      </c>
      <c r="J74" s="25">
        <v>2.5189455329512405</v>
      </c>
      <c r="K74" s="25">
        <v>0.3142678111049757</v>
      </c>
      <c r="L74" s="82">
        <f t="shared" si="2"/>
        <v>12.415498025188459</v>
      </c>
      <c r="M74" s="82"/>
      <c r="N74">
        <f t="shared" si="4"/>
        <v>4.5845019748115412</v>
      </c>
      <c r="Q74" s="25">
        <v>49</v>
      </c>
      <c r="R74" s="25">
        <v>1.0939641451755695</v>
      </c>
      <c r="S74" s="25">
        <v>0.13648477620270438</v>
      </c>
      <c r="T74" s="82">
        <f t="shared" si="3"/>
        <v>12.415498025188459</v>
      </c>
      <c r="U74" s="82"/>
      <c r="V74">
        <f t="shared" si="5"/>
        <v>4.5845019748115412</v>
      </c>
    </row>
    <row r="75" spans="1:22" ht="15.75" thickBot="1" x14ac:dyDescent="0.3">
      <c r="A75" s="26">
        <v>50</v>
      </c>
      <c r="B75" s="26">
        <v>1.7164526241277969</v>
      </c>
      <c r="C75" s="26">
        <v>10.283547375872203</v>
      </c>
      <c r="G75" s="23">
        <v>12</v>
      </c>
      <c r="I75" s="26">
        <v>50</v>
      </c>
      <c r="J75" s="26">
        <v>2.2968279738972233</v>
      </c>
      <c r="K75" s="26">
        <v>0.18807867589077709</v>
      </c>
      <c r="L75" s="82">
        <f t="shared" si="2"/>
        <v>9.9425942135631633</v>
      </c>
      <c r="M75" s="82"/>
      <c r="N75">
        <f t="shared" si="4"/>
        <v>2.0574057864368367</v>
      </c>
      <c r="Q75" s="26">
        <v>50</v>
      </c>
      <c r="R75" s="26">
        <v>0.99749971494459033</v>
      </c>
      <c r="S75" s="26">
        <v>8.1681531103034555E-2</v>
      </c>
      <c r="T75" s="82">
        <f t="shared" si="3"/>
        <v>9.9425942135631669</v>
      </c>
      <c r="U75" s="82"/>
      <c r="V75">
        <f t="shared" si="5"/>
        <v>2.0574057864368331</v>
      </c>
    </row>
  </sheetData>
  <mergeCells count="102">
    <mergeCell ref="L39:M39"/>
    <mergeCell ref="L40:M40"/>
    <mergeCell ref="L41:M41"/>
    <mergeCell ref="L42:M42"/>
    <mergeCell ref="L31:M31"/>
    <mergeCell ref="L32:M32"/>
    <mergeCell ref="L33:M33"/>
    <mergeCell ref="L34:M34"/>
    <mergeCell ref="L35:M35"/>
    <mergeCell ref="L36:M36"/>
    <mergeCell ref="T25:U25"/>
    <mergeCell ref="T26:U26"/>
    <mergeCell ref="T27:U27"/>
    <mergeCell ref="T28:U28"/>
    <mergeCell ref="T29:U29"/>
    <mergeCell ref="T30:U30"/>
    <mergeCell ref="T31:U31"/>
    <mergeCell ref="T39:U39"/>
    <mergeCell ref="T40:U40"/>
    <mergeCell ref="T41:U41"/>
    <mergeCell ref="T42:U42"/>
    <mergeCell ref="L25:M25"/>
    <mergeCell ref="L26:M26"/>
    <mergeCell ref="L27:M27"/>
    <mergeCell ref="L28:M28"/>
    <mergeCell ref="L29:M29"/>
    <mergeCell ref="L30:M30"/>
    <mergeCell ref="L49:M49"/>
    <mergeCell ref="L50:M50"/>
    <mergeCell ref="L51:M51"/>
    <mergeCell ref="T32:U32"/>
    <mergeCell ref="T33:U33"/>
    <mergeCell ref="T34:U34"/>
    <mergeCell ref="T35:U35"/>
    <mergeCell ref="T36:U36"/>
    <mergeCell ref="T37:U37"/>
    <mergeCell ref="L43:M43"/>
    <mergeCell ref="L44:M44"/>
    <mergeCell ref="L45:M45"/>
    <mergeCell ref="L46:M46"/>
    <mergeCell ref="L47:M47"/>
    <mergeCell ref="L48:M48"/>
    <mergeCell ref="L37:M37"/>
    <mergeCell ref="L38:M38"/>
    <mergeCell ref="T44:U44"/>
    <mergeCell ref="T45:U45"/>
    <mergeCell ref="T46:U46"/>
    <mergeCell ref="T47:U47"/>
    <mergeCell ref="T48:U48"/>
    <mergeCell ref="T49:U49"/>
    <mergeCell ref="T38:U38"/>
    <mergeCell ref="L73:M73"/>
    <mergeCell ref="L74:M74"/>
    <mergeCell ref="L75:M75"/>
    <mergeCell ref="L69:M69"/>
    <mergeCell ref="L70:M70"/>
    <mergeCell ref="L71:M71"/>
    <mergeCell ref="L72:M72"/>
    <mergeCell ref="L52:M52"/>
    <mergeCell ref="L53:M53"/>
    <mergeCell ref="L54:M54"/>
    <mergeCell ref="L67:M67"/>
    <mergeCell ref="L68:M68"/>
    <mergeCell ref="L61:M61"/>
    <mergeCell ref="L62:M62"/>
    <mergeCell ref="L63:M63"/>
    <mergeCell ref="L64:M64"/>
    <mergeCell ref="L65:M65"/>
    <mergeCell ref="L66:M66"/>
    <mergeCell ref="L55:M55"/>
    <mergeCell ref="L56:M56"/>
    <mergeCell ref="L57:M57"/>
    <mergeCell ref="L58:M58"/>
    <mergeCell ref="L59:M59"/>
    <mergeCell ref="L60:M60"/>
    <mergeCell ref="T43:U43"/>
    <mergeCell ref="T56:U56"/>
    <mergeCell ref="T57:U57"/>
    <mergeCell ref="T58:U58"/>
    <mergeCell ref="T59:U59"/>
    <mergeCell ref="T60:U60"/>
    <mergeCell ref="T61:U61"/>
    <mergeCell ref="T50:U50"/>
    <mergeCell ref="T51:U51"/>
    <mergeCell ref="T52:U52"/>
    <mergeCell ref="T53:U53"/>
    <mergeCell ref="T54:U54"/>
    <mergeCell ref="T55:U55"/>
    <mergeCell ref="T74:U74"/>
    <mergeCell ref="T75:U75"/>
    <mergeCell ref="T68:U68"/>
    <mergeCell ref="T69:U69"/>
    <mergeCell ref="T70:U70"/>
    <mergeCell ref="T71:U71"/>
    <mergeCell ref="T72:U72"/>
    <mergeCell ref="T73:U73"/>
    <mergeCell ref="T62:U62"/>
    <mergeCell ref="T63:U63"/>
    <mergeCell ref="T64:U64"/>
    <mergeCell ref="T65:U65"/>
    <mergeCell ref="T66:U66"/>
    <mergeCell ref="T67:U67"/>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M18" sqref="M18"/>
    </sheetView>
  </sheetViews>
  <sheetFormatPr defaultRowHeight="15" x14ac:dyDescent="0.2"/>
  <cols>
    <col min="1" max="1" width="4.140625" style="7" customWidth="1"/>
    <col min="2" max="2" width="10" style="7" customWidth="1"/>
    <col min="3" max="256" width="9.140625" style="7"/>
    <col min="257" max="257" width="4.140625" style="7" customWidth="1"/>
    <col min="258" max="258" width="10" style="7" customWidth="1"/>
    <col min="259" max="512" width="9.140625" style="7"/>
    <col min="513" max="513" width="4.140625" style="7" customWidth="1"/>
    <col min="514" max="514" width="10" style="7" customWidth="1"/>
    <col min="515" max="768" width="9.140625" style="7"/>
    <col min="769" max="769" width="4.140625" style="7" customWidth="1"/>
    <col min="770" max="770" width="10" style="7" customWidth="1"/>
    <col min="771" max="1024" width="9.140625" style="7"/>
    <col min="1025" max="1025" width="4.140625" style="7" customWidth="1"/>
    <col min="1026" max="1026" width="10" style="7" customWidth="1"/>
    <col min="1027" max="1280" width="9.140625" style="7"/>
    <col min="1281" max="1281" width="4.140625" style="7" customWidth="1"/>
    <col min="1282" max="1282" width="10" style="7" customWidth="1"/>
    <col min="1283" max="1536" width="9.140625" style="7"/>
    <col min="1537" max="1537" width="4.140625" style="7" customWidth="1"/>
    <col min="1538" max="1538" width="10" style="7" customWidth="1"/>
    <col min="1539" max="1792" width="9.140625" style="7"/>
    <col min="1793" max="1793" width="4.140625" style="7" customWidth="1"/>
    <col min="1794" max="1794" width="10" style="7" customWidth="1"/>
    <col min="1795" max="2048" width="9.140625" style="7"/>
    <col min="2049" max="2049" width="4.140625" style="7" customWidth="1"/>
    <col min="2050" max="2050" width="10" style="7" customWidth="1"/>
    <col min="2051" max="2304" width="9.140625" style="7"/>
    <col min="2305" max="2305" width="4.140625" style="7" customWidth="1"/>
    <col min="2306" max="2306" width="10" style="7" customWidth="1"/>
    <col min="2307" max="2560" width="9.140625" style="7"/>
    <col min="2561" max="2561" width="4.140625" style="7" customWidth="1"/>
    <col min="2562" max="2562" width="10" style="7" customWidth="1"/>
    <col min="2563" max="2816" width="9.140625" style="7"/>
    <col min="2817" max="2817" width="4.140625" style="7" customWidth="1"/>
    <col min="2818" max="2818" width="10" style="7" customWidth="1"/>
    <col min="2819" max="3072" width="9.140625" style="7"/>
    <col min="3073" max="3073" width="4.140625" style="7" customWidth="1"/>
    <col min="3074" max="3074" width="10" style="7" customWidth="1"/>
    <col min="3075" max="3328" width="9.140625" style="7"/>
    <col min="3329" max="3329" width="4.140625" style="7" customWidth="1"/>
    <col min="3330" max="3330" width="10" style="7" customWidth="1"/>
    <col min="3331" max="3584" width="9.140625" style="7"/>
    <col min="3585" max="3585" width="4.140625" style="7" customWidth="1"/>
    <col min="3586" max="3586" width="10" style="7" customWidth="1"/>
    <col min="3587" max="3840" width="9.140625" style="7"/>
    <col min="3841" max="3841" width="4.140625" style="7" customWidth="1"/>
    <col min="3842" max="3842" width="10" style="7" customWidth="1"/>
    <col min="3843" max="4096" width="9.140625" style="7"/>
    <col min="4097" max="4097" width="4.140625" style="7" customWidth="1"/>
    <col min="4098" max="4098" width="10" style="7" customWidth="1"/>
    <col min="4099" max="4352" width="9.140625" style="7"/>
    <col min="4353" max="4353" width="4.140625" style="7" customWidth="1"/>
    <col min="4354" max="4354" width="10" style="7" customWidth="1"/>
    <col min="4355" max="4608" width="9.140625" style="7"/>
    <col min="4609" max="4609" width="4.140625" style="7" customWidth="1"/>
    <col min="4610" max="4610" width="10" style="7" customWidth="1"/>
    <col min="4611" max="4864" width="9.140625" style="7"/>
    <col min="4865" max="4865" width="4.140625" style="7" customWidth="1"/>
    <col min="4866" max="4866" width="10" style="7" customWidth="1"/>
    <col min="4867" max="5120" width="9.140625" style="7"/>
    <col min="5121" max="5121" width="4.140625" style="7" customWidth="1"/>
    <col min="5122" max="5122" width="10" style="7" customWidth="1"/>
    <col min="5123" max="5376" width="9.140625" style="7"/>
    <col min="5377" max="5377" width="4.140625" style="7" customWidth="1"/>
    <col min="5378" max="5378" width="10" style="7" customWidth="1"/>
    <col min="5379" max="5632" width="9.140625" style="7"/>
    <col min="5633" max="5633" width="4.140625" style="7" customWidth="1"/>
    <col min="5634" max="5634" width="10" style="7" customWidth="1"/>
    <col min="5635" max="5888" width="9.140625" style="7"/>
    <col min="5889" max="5889" width="4.140625" style="7" customWidth="1"/>
    <col min="5890" max="5890" width="10" style="7" customWidth="1"/>
    <col min="5891" max="6144" width="9.140625" style="7"/>
    <col min="6145" max="6145" width="4.140625" style="7" customWidth="1"/>
    <col min="6146" max="6146" width="10" style="7" customWidth="1"/>
    <col min="6147" max="6400" width="9.140625" style="7"/>
    <col min="6401" max="6401" width="4.140625" style="7" customWidth="1"/>
    <col min="6402" max="6402" width="10" style="7" customWidth="1"/>
    <col min="6403" max="6656" width="9.140625" style="7"/>
    <col min="6657" max="6657" width="4.140625" style="7" customWidth="1"/>
    <col min="6658" max="6658" width="10" style="7" customWidth="1"/>
    <col min="6659" max="6912" width="9.140625" style="7"/>
    <col min="6913" max="6913" width="4.140625" style="7" customWidth="1"/>
    <col min="6914" max="6914" width="10" style="7" customWidth="1"/>
    <col min="6915" max="7168" width="9.140625" style="7"/>
    <col min="7169" max="7169" width="4.140625" style="7" customWidth="1"/>
    <col min="7170" max="7170" width="10" style="7" customWidth="1"/>
    <col min="7171" max="7424" width="9.140625" style="7"/>
    <col min="7425" max="7425" width="4.140625" style="7" customWidth="1"/>
    <col min="7426" max="7426" width="10" style="7" customWidth="1"/>
    <col min="7427" max="7680" width="9.140625" style="7"/>
    <col min="7681" max="7681" width="4.140625" style="7" customWidth="1"/>
    <col min="7682" max="7682" width="10" style="7" customWidth="1"/>
    <col min="7683" max="7936" width="9.140625" style="7"/>
    <col min="7937" max="7937" width="4.140625" style="7" customWidth="1"/>
    <col min="7938" max="7938" width="10" style="7" customWidth="1"/>
    <col min="7939" max="8192" width="9.140625" style="7"/>
    <col min="8193" max="8193" width="4.140625" style="7" customWidth="1"/>
    <col min="8194" max="8194" width="10" style="7" customWidth="1"/>
    <col min="8195" max="8448" width="9.140625" style="7"/>
    <col min="8449" max="8449" width="4.140625" style="7" customWidth="1"/>
    <col min="8450" max="8450" width="10" style="7" customWidth="1"/>
    <col min="8451" max="8704" width="9.140625" style="7"/>
    <col min="8705" max="8705" width="4.140625" style="7" customWidth="1"/>
    <col min="8706" max="8706" width="10" style="7" customWidth="1"/>
    <col min="8707" max="8960" width="9.140625" style="7"/>
    <col min="8961" max="8961" width="4.140625" style="7" customWidth="1"/>
    <col min="8962" max="8962" width="10" style="7" customWidth="1"/>
    <col min="8963" max="9216" width="9.140625" style="7"/>
    <col min="9217" max="9217" width="4.140625" style="7" customWidth="1"/>
    <col min="9218" max="9218" width="10" style="7" customWidth="1"/>
    <col min="9219" max="9472" width="9.140625" style="7"/>
    <col min="9473" max="9473" width="4.140625" style="7" customWidth="1"/>
    <col min="9474" max="9474" width="10" style="7" customWidth="1"/>
    <col min="9475" max="9728" width="9.140625" style="7"/>
    <col min="9729" max="9729" width="4.140625" style="7" customWidth="1"/>
    <col min="9730" max="9730" width="10" style="7" customWidth="1"/>
    <col min="9731" max="9984" width="9.140625" style="7"/>
    <col min="9985" max="9985" width="4.140625" style="7" customWidth="1"/>
    <col min="9986" max="9986" width="10" style="7" customWidth="1"/>
    <col min="9987" max="10240" width="9.140625" style="7"/>
    <col min="10241" max="10241" width="4.140625" style="7" customWidth="1"/>
    <col min="10242" max="10242" width="10" style="7" customWidth="1"/>
    <col min="10243" max="10496" width="9.140625" style="7"/>
    <col min="10497" max="10497" width="4.140625" style="7" customWidth="1"/>
    <col min="10498" max="10498" width="10" style="7" customWidth="1"/>
    <col min="10499" max="10752" width="9.140625" style="7"/>
    <col min="10753" max="10753" width="4.140625" style="7" customWidth="1"/>
    <col min="10754" max="10754" width="10" style="7" customWidth="1"/>
    <col min="10755" max="11008" width="9.140625" style="7"/>
    <col min="11009" max="11009" width="4.140625" style="7" customWidth="1"/>
    <col min="11010" max="11010" width="10" style="7" customWidth="1"/>
    <col min="11011" max="11264" width="9.140625" style="7"/>
    <col min="11265" max="11265" width="4.140625" style="7" customWidth="1"/>
    <col min="11266" max="11266" width="10" style="7" customWidth="1"/>
    <col min="11267" max="11520" width="9.140625" style="7"/>
    <col min="11521" max="11521" width="4.140625" style="7" customWidth="1"/>
    <col min="11522" max="11522" width="10" style="7" customWidth="1"/>
    <col min="11523" max="11776" width="9.140625" style="7"/>
    <col min="11777" max="11777" width="4.140625" style="7" customWidth="1"/>
    <col min="11778" max="11778" width="10" style="7" customWidth="1"/>
    <col min="11779" max="12032" width="9.140625" style="7"/>
    <col min="12033" max="12033" width="4.140625" style="7" customWidth="1"/>
    <col min="12034" max="12034" width="10" style="7" customWidth="1"/>
    <col min="12035" max="12288" width="9.140625" style="7"/>
    <col min="12289" max="12289" width="4.140625" style="7" customWidth="1"/>
    <col min="12290" max="12290" width="10" style="7" customWidth="1"/>
    <col min="12291" max="12544" width="9.140625" style="7"/>
    <col min="12545" max="12545" width="4.140625" style="7" customWidth="1"/>
    <col min="12546" max="12546" width="10" style="7" customWidth="1"/>
    <col min="12547" max="12800" width="9.140625" style="7"/>
    <col min="12801" max="12801" width="4.140625" style="7" customWidth="1"/>
    <col min="12802" max="12802" width="10" style="7" customWidth="1"/>
    <col min="12803" max="13056" width="9.140625" style="7"/>
    <col min="13057" max="13057" width="4.140625" style="7" customWidth="1"/>
    <col min="13058" max="13058" width="10" style="7" customWidth="1"/>
    <col min="13059" max="13312" width="9.140625" style="7"/>
    <col min="13313" max="13313" width="4.140625" style="7" customWidth="1"/>
    <col min="13314" max="13314" width="10" style="7" customWidth="1"/>
    <col min="13315" max="13568" width="9.140625" style="7"/>
    <col min="13569" max="13569" width="4.140625" style="7" customWidth="1"/>
    <col min="13570" max="13570" width="10" style="7" customWidth="1"/>
    <col min="13571" max="13824" width="9.140625" style="7"/>
    <col min="13825" max="13825" width="4.140625" style="7" customWidth="1"/>
    <col min="13826" max="13826" width="10" style="7" customWidth="1"/>
    <col min="13827" max="14080" width="9.140625" style="7"/>
    <col min="14081" max="14081" width="4.140625" style="7" customWidth="1"/>
    <col min="14082" max="14082" width="10" style="7" customWidth="1"/>
    <col min="14083" max="14336" width="9.140625" style="7"/>
    <col min="14337" max="14337" width="4.140625" style="7" customWidth="1"/>
    <col min="14338" max="14338" width="10" style="7" customWidth="1"/>
    <col min="14339" max="14592" width="9.140625" style="7"/>
    <col min="14593" max="14593" width="4.140625" style="7" customWidth="1"/>
    <col min="14594" max="14594" width="10" style="7" customWidth="1"/>
    <col min="14595" max="14848" width="9.140625" style="7"/>
    <col min="14849" max="14849" width="4.140625" style="7" customWidth="1"/>
    <col min="14850" max="14850" width="10" style="7" customWidth="1"/>
    <col min="14851" max="15104" width="9.140625" style="7"/>
    <col min="15105" max="15105" width="4.140625" style="7" customWidth="1"/>
    <col min="15106" max="15106" width="10" style="7" customWidth="1"/>
    <col min="15107" max="15360" width="9.140625" style="7"/>
    <col min="15361" max="15361" width="4.140625" style="7" customWidth="1"/>
    <col min="15362" max="15362" width="10" style="7" customWidth="1"/>
    <col min="15363" max="15616" width="9.140625" style="7"/>
    <col min="15617" max="15617" width="4.140625" style="7" customWidth="1"/>
    <col min="15618" max="15618" width="10" style="7" customWidth="1"/>
    <col min="15619" max="15872" width="9.140625" style="7"/>
    <col min="15873" max="15873" width="4.140625" style="7" customWidth="1"/>
    <col min="15874" max="15874" width="10" style="7" customWidth="1"/>
    <col min="15875" max="16128" width="9.140625" style="7"/>
    <col min="16129" max="16129" width="4.140625" style="7" customWidth="1"/>
    <col min="16130" max="16130" width="10" style="7" customWidth="1"/>
    <col min="16131" max="16384" width="9.140625" style="7"/>
  </cols>
  <sheetData>
    <row r="1" spans="1:10" ht="18" x14ac:dyDescent="0.25">
      <c r="A1" s="49" t="s">
        <v>139</v>
      </c>
    </row>
    <row r="2" spans="1:10" ht="20.25" x14ac:dyDescent="0.3">
      <c r="A2" s="50" t="s">
        <v>140</v>
      </c>
    </row>
    <row r="3" spans="1:10" ht="20.25" x14ac:dyDescent="0.3">
      <c r="A3" s="51"/>
      <c r="B3" s="7" t="s">
        <v>141</v>
      </c>
    </row>
    <row r="4" spans="1:10" ht="20.25" x14ac:dyDescent="0.3">
      <c r="A4" s="50" t="s">
        <v>142</v>
      </c>
    </row>
    <row r="5" spans="1:10" ht="20.25" x14ac:dyDescent="0.3">
      <c r="A5" s="50"/>
      <c r="B5" s="7" t="s">
        <v>143</v>
      </c>
    </row>
    <row r="6" spans="1:10" ht="20.25" x14ac:dyDescent="0.3">
      <c r="A6" s="51"/>
      <c r="B6" s="7" t="s">
        <v>144</v>
      </c>
    </row>
    <row r="7" spans="1:10" ht="20.25" x14ac:dyDescent="0.3">
      <c r="A7" s="50" t="s">
        <v>145</v>
      </c>
    </row>
    <row r="8" spans="1:10" ht="20.25" x14ac:dyDescent="0.3">
      <c r="A8" s="51"/>
      <c r="B8" s="7" t="s">
        <v>146</v>
      </c>
    </row>
    <row r="9" spans="1:10" ht="23.25" x14ac:dyDescent="0.35">
      <c r="A9" s="53" t="s">
        <v>147</v>
      </c>
    </row>
    <row r="10" spans="1:10" ht="18" x14ac:dyDescent="0.25">
      <c r="A10" s="37"/>
      <c r="B10" s="37"/>
      <c r="C10" s="37"/>
      <c r="D10" s="37"/>
      <c r="E10" s="37"/>
      <c r="F10" s="37"/>
      <c r="G10" s="37"/>
      <c r="H10" s="37"/>
      <c r="I10" s="37"/>
      <c r="J10" s="37"/>
    </row>
    <row r="11" spans="1:10" ht="18" x14ac:dyDescent="0.25">
      <c r="A11" s="49" t="s">
        <v>148</v>
      </c>
      <c r="B11" s="37"/>
      <c r="C11" s="37"/>
      <c r="D11" s="37"/>
      <c r="E11" s="37"/>
      <c r="F11" s="37"/>
      <c r="G11" s="37"/>
      <c r="H11" s="37"/>
      <c r="I11" s="37"/>
      <c r="J11" s="37"/>
    </row>
    <row r="12" spans="1:10" ht="18" x14ac:dyDescent="0.25">
      <c r="A12" s="52" t="s">
        <v>149</v>
      </c>
      <c r="B12" s="37"/>
      <c r="C12" s="37"/>
      <c r="D12" s="37"/>
      <c r="E12" s="37"/>
      <c r="F12" s="37"/>
      <c r="G12" s="37"/>
      <c r="H12" s="37"/>
      <c r="I12" s="37"/>
      <c r="J12" s="37"/>
    </row>
    <row r="13" spans="1:10" ht="21" x14ac:dyDescent="0.25">
      <c r="A13" s="52" t="s">
        <v>150</v>
      </c>
      <c r="B13" s="37"/>
      <c r="C13" s="37"/>
      <c r="D13" s="37"/>
      <c r="E13" s="37"/>
      <c r="F13" s="37"/>
      <c r="G13" s="37"/>
      <c r="H13" s="37"/>
      <c r="I13" s="37"/>
      <c r="J13" s="37"/>
    </row>
    <row r="14" spans="1:10" ht="21" x14ac:dyDescent="0.35">
      <c r="A14" s="52" t="s">
        <v>151</v>
      </c>
      <c r="B14" s="37"/>
      <c r="C14" s="37"/>
      <c r="D14" s="37"/>
      <c r="E14" s="37"/>
      <c r="F14" s="37"/>
      <c r="G14" s="37"/>
      <c r="H14" s="37"/>
      <c r="I14" s="37"/>
      <c r="J14" s="37"/>
    </row>
    <row r="15" spans="1:10" ht="20.25" x14ac:dyDescent="0.35">
      <c r="A15" s="52"/>
      <c r="B15" s="6" t="s">
        <v>152</v>
      </c>
      <c r="C15" s="37"/>
      <c r="D15" s="37"/>
      <c r="E15" s="37"/>
      <c r="F15" s="37"/>
      <c r="G15" s="37"/>
      <c r="H15" s="37"/>
      <c r="I15" s="37"/>
      <c r="J15" s="37"/>
    </row>
    <row r="16" spans="1:10" ht="18" x14ac:dyDescent="0.25">
      <c r="A16" s="52" t="s">
        <v>153</v>
      </c>
      <c r="B16" s="37"/>
      <c r="C16" s="37"/>
      <c r="D16" s="37"/>
      <c r="E16" s="37"/>
      <c r="F16" s="37"/>
      <c r="G16" s="37"/>
      <c r="H16" s="37"/>
      <c r="I16" s="37"/>
      <c r="J16" s="37"/>
    </row>
    <row r="17" spans="1:1" ht="18" x14ac:dyDescent="0.25">
      <c r="A17" s="52" t="s">
        <v>154</v>
      </c>
    </row>
    <row r="18" spans="1:1" ht="18" x14ac:dyDescent="0.25">
      <c r="A18" s="52" t="s">
        <v>155</v>
      </c>
    </row>
    <row r="19" spans="1:1" ht="18" x14ac:dyDescent="0.25">
      <c r="A19" s="52" t="s">
        <v>156</v>
      </c>
    </row>
  </sheetData>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2" sqref="L22"/>
    </sheetView>
  </sheetViews>
  <sheetFormatPr defaultRowHeight="15" x14ac:dyDescent="0.2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7" sqref="O17"/>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O7" sqref="O7"/>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3" sqref="I23"/>
    </sheetView>
  </sheetViews>
  <sheetFormatPr defaultRowHeight="15" x14ac:dyDescent="0.2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1" sqref="G21"/>
    </sheetView>
  </sheetViews>
  <sheetFormatPr defaultRowHeight="15" x14ac:dyDescent="0.25"/>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G17" sqref="G17"/>
    </sheetView>
  </sheetViews>
  <sheetFormatPr defaultRowHeight="15" x14ac:dyDescent="0.25"/>
  <cols>
    <col min="1" max="1" width="8.7109375" customWidth="1"/>
    <col min="2" max="2" width="17.85546875" customWidth="1"/>
    <col min="3" max="3" width="17.7109375" customWidth="1"/>
    <col min="4" max="4" width="11" customWidth="1"/>
    <col min="5" max="5" width="27.140625" customWidth="1"/>
  </cols>
  <sheetData>
    <row r="1" spans="1:5" ht="18.75" x14ac:dyDescent="0.3">
      <c r="A1" s="70" t="s">
        <v>180</v>
      </c>
    </row>
    <row r="2" spans="1:5" ht="15.75" x14ac:dyDescent="0.25">
      <c r="B2" s="21" t="s">
        <v>179</v>
      </c>
    </row>
    <row r="3" spans="1:5" ht="7.5" customHeight="1" x14ac:dyDescent="0.25"/>
    <row r="4" spans="1:5" ht="18.75" x14ac:dyDescent="0.3">
      <c r="A4" s="69" t="s">
        <v>178</v>
      </c>
    </row>
    <row r="5" spans="1:5" x14ac:dyDescent="0.25">
      <c r="B5" s="84" t="s">
        <v>184</v>
      </c>
      <c r="C5" s="84"/>
    </row>
    <row r="6" spans="1:5" ht="75" x14ac:dyDescent="0.3">
      <c r="A6" t="s">
        <v>8</v>
      </c>
      <c r="B6" s="71" t="s">
        <v>182</v>
      </c>
      <c r="C6" s="72" t="s">
        <v>183</v>
      </c>
      <c r="D6" s="75">
        <f>PRODUCT(C7:C16)</f>
        <v>0.59873693923837856</v>
      </c>
      <c r="E6" s="74" t="s">
        <v>185</v>
      </c>
    </row>
    <row r="7" spans="1:5" x14ac:dyDescent="0.25">
      <c r="A7" s="57">
        <v>1</v>
      </c>
      <c r="B7" s="73">
        <v>0.05</v>
      </c>
      <c r="C7" s="73">
        <f>1-B7</f>
        <v>0.95</v>
      </c>
    </row>
    <row r="8" spans="1:5" x14ac:dyDescent="0.25">
      <c r="A8" s="57">
        <v>2</v>
      </c>
      <c r="B8" s="73">
        <v>0.05</v>
      </c>
      <c r="C8" s="73">
        <f>1-B8</f>
        <v>0.95</v>
      </c>
    </row>
    <row r="9" spans="1:5" ht="18.75" x14ac:dyDescent="0.3">
      <c r="A9" s="57">
        <v>3</v>
      </c>
      <c r="B9" s="73">
        <v>0.05</v>
      </c>
      <c r="C9" s="73">
        <f t="shared" ref="C9:C16" si="0">1-B9</f>
        <v>0.95</v>
      </c>
      <c r="D9" s="76">
        <f>1-D6</f>
        <v>0.40126306076162144</v>
      </c>
    </row>
    <row r="10" spans="1:5" x14ac:dyDescent="0.25">
      <c r="A10" s="57">
        <v>4</v>
      </c>
      <c r="B10" s="73">
        <v>0.05</v>
      </c>
      <c r="C10" s="73">
        <f t="shared" si="0"/>
        <v>0.95</v>
      </c>
    </row>
    <row r="11" spans="1:5" x14ac:dyDescent="0.25">
      <c r="A11" s="57">
        <v>5</v>
      </c>
      <c r="B11" s="73">
        <v>0.05</v>
      </c>
      <c r="C11" s="73">
        <f t="shared" si="0"/>
        <v>0.95</v>
      </c>
    </row>
    <row r="12" spans="1:5" x14ac:dyDescent="0.25">
      <c r="A12" s="57">
        <v>6</v>
      </c>
      <c r="B12" s="73">
        <v>0.05</v>
      </c>
      <c r="C12" s="73">
        <f t="shared" si="0"/>
        <v>0.95</v>
      </c>
    </row>
    <row r="13" spans="1:5" x14ac:dyDescent="0.25">
      <c r="A13" s="57">
        <v>7</v>
      </c>
      <c r="B13" s="73">
        <v>0.05</v>
      </c>
      <c r="C13" s="73">
        <f t="shared" si="0"/>
        <v>0.95</v>
      </c>
    </row>
    <row r="14" spans="1:5" x14ac:dyDescent="0.25">
      <c r="A14" s="57">
        <v>8</v>
      </c>
      <c r="B14" s="73">
        <v>0.05</v>
      </c>
      <c r="C14" s="73">
        <f t="shared" si="0"/>
        <v>0.95</v>
      </c>
    </row>
    <row r="15" spans="1:5" x14ac:dyDescent="0.25">
      <c r="A15" s="57">
        <v>9</v>
      </c>
      <c r="B15" s="73">
        <v>0.05</v>
      </c>
      <c r="C15" s="73">
        <f t="shared" si="0"/>
        <v>0.95</v>
      </c>
    </row>
    <row r="16" spans="1:5" x14ac:dyDescent="0.25">
      <c r="A16" s="57">
        <v>10</v>
      </c>
      <c r="B16" s="73">
        <v>0.05</v>
      </c>
      <c r="C16" s="73">
        <f t="shared" si="0"/>
        <v>0.95</v>
      </c>
    </row>
    <row r="17" spans="3:5" ht="23.25" x14ac:dyDescent="0.35">
      <c r="C17" s="77" t="s">
        <v>186</v>
      </c>
      <c r="D17" s="78" t="s">
        <v>181</v>
      </c>
      <c r="E17" s="79" t="s">
        <v>187</v>
      </c>
    </row>
    <row r="18" spans="3:5" ht="18.75" x14ac:dyDescent="0.3">
      <c r="C18" s="77">
        <v>20</v>
      </c>
      <c r="D18" s="77">
        <v>0.05</v>
      </c>
      <c r="E18" s="77">
        <f>1-(1-D18)^C18</f>
        <v>0.64151407759145784</v>
      </c>
    </row>
    <row r="19" spans="3:5" ht="18.75" x14ac:dyDescent="0.3">
      <c r="C19" s="77">
        <v>50</v>
      </c>
      <c r="D19" s="77">
        <v>0.05</v>
      </c>
      <c r="E19" s="77">
        <f>1-(1-D19)^C19</f>
        <v>0.92305502472328671</v>
      </c>
    </row>
  </sheetData>
  <mergeCells count="1">
    <mergeCell ref="B5: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L20" sqref="L20"/>
    </sheetView>
  </sheetViews>
  <sheetFormatPr defaultRowHeight="12.75" x14ac:dyDescent="0.2"/>
  <cols>
    <col min="1" max="16384" width="9.140625" style="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I16" sqref="I16"/>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
  <sheetViews>
    <sheetView topLeftCell="A6" workbookViewId="0">
      <selection activeCell="P16" sqref="P16"/>
    </sheetView>
  </sheetViews>
  <sheetFormatPr defaultRowHeight="12.75" x14ac:dyDescent="0.2"/>
  <cols>
    <col min="1" max="1" width="6.85546875" style="1" customWidth="1"/>
    <col min="2" max="2" width="9.140625" style="1"/>
    <col min="3" max="3" width="31.28515625" style="1" customWidth="1"/>
    <col min="4" max="4" width="9.7109375" style="1" customWidth="1"/>
    <col min="5" max="256" width="9.140625" style="1"/>
    <col min="257" max="257" width="6.85546875" style="1" customWidth="1"/>
    <col min="258" max="258" width="9.140625" style="1"/>
    <col min="259" max="259" width="27.5703125" style="1" customWidth="1"/>
    <col min="260" max="260" width="9.7109375" style="1" customWidth="1"/>
    <col min="261" max="512" width="9.140625" style="1"/>
    <col min="513" max="513" width="6.85546875" style="1" customWidth="1"/>
    <col min="514" max="514" width="9.140625" style="1"/>
    <col min="515" max="515" width="27.5703125" style="1" customWidth="1"/>
    <col min="516" max="516" width="9.7109375" style="1" customWidth="1"/>
    <col min="517" max="768" width="9.140625" style="1"/>
    <col min="769" max="769" width="6.85546875" style="1" customWidth="1"/>
    <col min="770" max="770" width="9.140625" style="1"/>
    <col min="771" max="771" width="27.5703125" style="1" customWidth="1"/>
    <col min="772" max="772" width="9.7109375" style="1" customWidth="1"/>
    <col min="773" max="1024" width="9.140625" style="1"/>
    <col min="1025" max="1025" width="6.85546875" style="1" customWidth="1"/>
    <col min="1026" max="1026" width="9.140625" style="1"/>
    <col min="1027" max="1027" width="27.5703125" style="1" customWidth="1"/>
    <col min="1028" max="1028" width="9.7109375" style="1" customWidth="1"/>
    <col min="1029" max="1280" width="9.140625" style="1"/>
    <col min="1281" max="1281" width="6.85546875" style="1" customWidth="1"/>
    <col min="1282" max="1282" width="9.140625" style="1"/>
    <col min="1283" max="1283" width="27.5703125" style="1" customWidth="1"/>
    <col min="1284" max="1284" width="9.7109375" style="1" customWidth="1"/>
    <col min="1285" max="1536" width="9.140625" style="1"/>
    <col min="1537" max="1537" width="6.85546875" style="1" customWidth="1"/>
    <col min="1538" max="1538" width="9.140625" style="1"/>
    <col min="1539" max="1539" width="27.5703125" style="1" customWidth="1"/>
    <col min="1540" max="1540" width="9.7109375" style="1" customWidth="1"/>
    <col min="1541" max="1792" width="9.140625" style="1"/>
    <col min="1793" max="1793" width="6.85546875" style="1" customWidth="1"/>
    <col min="1794" max="1794" width="9.140625" style="1"/>
    <col min="1795" max="1795" width="27.5703125" style="1" customWidth="1"/>
    <col min="1796" max="1796" width="9.7109375" style="1" customWidth="1"/>
    <col min="1797" max="2048" width="9.140625" style="1"/>
    <col min="2049" max="2049" width="6.85546875" style="1" customWidth="1"/>
    <col min="2050" max="2050" width="9.140625" style="1"/>
    <col min="2051" max="2051" width="27.5703125" style="1" customWidth="1"/>
    <col min="2052" max="2052" width="9.7109375" style="1" customWidth="1"/>
    <col min="2053" max="2304" width="9.140625" style="1"/>
    <col min="2305" max="2305" width="6.85546875" style="1" customWidth="1"/>
    <col min="2306" max="2306" width="9.140625" style="1"/>
    <col min="2307" max="2307" width="27.5703125" style="1" customWidth="1"/>
    <col min="2308" max="2308" width="9.7109375" style="1" customWidth="1"/>
    <col min="2309" max="2560" width="9.140625" style="1"/>
    <col min="2561" max="2561" width="6.85546875" style="1" customWidth="1"/>
    <col min="2562" max="2562" width="9.140625" style="1"/>
    <col min="2563" max="2563" width="27.5703125" style="1" customWidth="1"/>
    <col min="2564" max="2564" width="9.7109375" style="1" customWidth="1"/>
    <col min="2565" max="2816" width="9.140625" style="1"/>
    <col min="2817" max="2817" width="6.85546875" style="1" customWidth="1"/>
    <col min="2818" max="2818" width="9.140625" style="1"/>
    <col min="2819" max="2819" width="27.5703125" style="1" customWidth="1"/>
    <col min="2820" max="2820" width="9.7109375" style="1" customWidth="1"/>
    <col min="2821" max="3072" width="9.140625" style="1"/>
    <col min="3073" max="3073" width="6.85546875" style="1" customWidth="1"/>
    <col min="3074" max="3074" width="9.140625" style="1"/>
    <col min="3075" max="3075" width="27.5703125" style="1" customWidth="1"/>
    <col min="3076" max="3076" width="9.7109375" style="1" customWidth="1"/>
    <col min="3077" max="3328" width="9.140625" style="1"/>
    <col min="3329" max="3329" width="6.85546875" style="1" customWidth="1"/>
    <col min="3330" max="3330" width="9.140625" style="1"/>
    <col min="3331" max="3331" width="27.5703125" style="1" customWidth="1"/>
    <col min="3332" max="3332" width="9.7109375" style="1" customWidth="1"/>
    <col min="3333" max="3584" width="9.140625" style="1"/>
    <col min="3585" max="3585" width="6.85546875" style="1" customWidth="1"/>
    <col min="3586" max="3586" width="9.140625" style="1"/>
    <col min="3587" max="3587" width="27.5703125" style="1" customWidth="1"/>
    <col min="3588" max="3588" width="9.7109375" style="1" customWidth="1"/>
    <col min="3589" max="3840" width="9.140625" style="1"/>
    <col min="3841" max="3841" width="6.85546875" style="1" customWidth="1"/>
    <col min="3842" max="3842" width="9.140625" style="1"/>
    <col min="3843" max="3843" width="27.5703125" style="1" customWidth="1"/>
    <col min="3844" max="3844" width="9.7109375" style="1" customWidth="1"/>
    <col min="3845" max="4096" width="9.140625" style="1"/>
    <col min="4097" max="4097" width="6.85546875" style="1" customWidth="1"/>
    <col min="4098" max="4098" width="9.140625" style="1"/>
    <col min="4099" max="4099" width="27.5703125" style="1" customWidth="1"/>
    <col min="4100" max="4100" width="9.7109375" style="1" customWidth="1"/>
    <col min="4101" max="4352" width="9.140625" style="1"/>
    <col min="4353" max="4353" width="6.85546875" style="1" customWidth="1"/>
    <col min="4354" max="4354" width="9.140625" style="1"/>
    <col min="4355" max="4355" width="27.5703125" style="1" customWidth="1"/>
    <col min="4356" max="4356" width="9.7109375" style="1" customWidth="1"/>
    <col min="4357" max="4608" width="9.140625" style="1"/>
    <col min="4609" max="4609" width="6.85546875" style="1" customWidth="1"/>
    <col min="4610" max="4610" width="9.140625" style="1"/>
    <col min="4611" max="4611" width="27.5703125" style="1" customWidth="1"/>
    <col min="4612" max="4612" width="9.7109375" style="1" customWidth="1"/>
    <col min="4613" max="4864" width="9.140625" style="1"/>
    <col min="4865" max="4865" width="6.85546875" style="1" customWidth="1"/>
    <col min="4866" max="4866" width="9.140625" style="1"/>
    <col min="4867" max="4867" width="27.5703125" style="1" customWidth="1"/>
    <col min="4868" max="4868" width="9.7109375" style="1" customWidth="1"/>
    <col min="4869" max="5120" width="9.140625" style="1"/>
    <col min="5121" max="5121" width="6.85546875" style="1" customWidth="1"/>
    <col min="5122" max="5122" width="9.140625" style="1"/>
    <col min="5123" max="5123" width="27.5703125" style="1" customWidth="1"/>
    <col min="5124" max="5124" width="9.7109375" style="1" customWidth="1"/>
    <col min="5125" max="5376" width="9.140625" style="1"/>
    <col min="5377" max="5377" width="6.85546875" style="1" customWidth="1"/>
    <col min="5378" max="5378" width="9.140625" style="1"/>
    <col min="5379" max="5379" width="27.5703125" style="1" customWidth="1"/>
    <col min="5380" max="5380" width="9.7109375" style="1" customWidth="1"/>
    <col min="5381" max="5632" width="9.140625" style="1"/>
    <col min="5633" max="5633" width="6.85546875" style="1" customWidth="1"/>
    <col min="5634" max="5634" width="9.140625" style="1"/>
    <col min="5635" max="5635" width="27.5703125" style="1" customWidth="1"/>
    <col min="5636" max="5636" width="9.7109375" style="1" customWidth="1"/>
    <col min="5637" max="5888" width="9.140625" style="1"/>
    <col min="5889" max="5889" width="6.85546875" style="1" customWidth="1"/>
    <col min="5890" max="5890" width="9.140625" style="1"/>
    <col min="5891" max="5891" width="27.5703125" style="1" customWidth="1"/>
    <col min="5892" max="5892" width="9.7109375" style="1" customWidth="1"/>
    <col min="5893" max="6144" width="9.140625" style="1"/>
    <col min="6145" max="6145" width="6.85546875" style="1" customWidth="1"/>
    <col min="6146" max="6146" width="9.140625" style="1"/>
    <col min="6147" max="6147" width="27.5703125" style="1" customWidth="1"/>
    <col min="6148" max="6148" width="9.7109375" style="1" customWidth="1"/>
    <col min="6149" max="6400" width="9.140625" style="1"/>
    <col min="6401" max="6401" width="6.85546875" style="1" customWidth="1"/>
    <col min="6402" max="6402" width="9.140625" style="1"/>
    <col min="6403" max="6403" width="27.5703125" style="1" customWidth="1"/>
    <col min="6404" max="6404" width="9.7109375" style="1" customWidth="1"/>
    <col min="6405" max="6656" width="9.140625" style="1"/>
    <col min="6657" max="6657" width="6.85546875" style="1" customWidth="1"/>
    <col min="6658" max="6658" width="9.140625" style="1"/>
    <col min="6659" max="6659" width="27.5703125" style="1" customWidth="1"/>
    <col min="6660" max="6660" width="9.7109375" style="1" customWidth="1"/>
    <col min="6661" max="6912" width="9.140625" style="1"/>
    <col min="6913" max="6913" width="6.85546875" style="1" customWidth="1"/>
    <col min="6914" max="6914" width="9.140625" style="1"/>
    <col min="6915" max="6915" width="27.5703125" style="1" customWidth="1"/>
    <col min="6916" max="6916" width="9.7109375" style="1" customWidth="1"/>
    <col min="6917" max="7168" width="9.140625" style="1"/>
    <col min="7169" max="7169" width="6.85546875" style="1" customWidth="1"/>
    <col min="7170" max="7170" width="9.140625" style="1"/>
    <col min="7171" max="7171" width="27.5703125" style="1" customWidth="1"/>
    <col min="7172" max="7172" width="9.7109375" style="1" customWidth="1"/>
    <col min="7173" max="7424" width="9.140625" style="1"/>
    <col min="7425" max="7425" width="6.85546875" style="1" customWidth="1"/>
    <col min="7426" max="7426" width="9.140625" style="1"/>
    <col min="7427" max="7427" width="27.5703125" style="1" customWidth="1"/>
    <col min="7428" max="7428" width="9.7109375" style="1" customWidth="1"/>
    <col min="7429" max="7680" width="9.140625" style="1"/>
    <col min="7681" max="7681" width="6.85546875" style="1" customWidth="1"/>
    <col min="7682" max="7682" width="9.140625" style="1"/>
    <col min="7683" max="7683" width="27.5703125" style="1" customWidth="1"/>
    <col min="7684" max="7684" width="9.7109375" style="1" customWidth="1"/>
    <col min="7685" max="7936" width="9.140625" style="1"/>
    <col min="7937" max="7937" width="6.85546875" style="1" customWidth="1"/>
    <col min="7938" max="7938" width="9.140625" style="1"/>
    <col min="7939" max="7939" width="27.5703125" style="1" customWidth="1"/>
    <col min="7940" max="7940" width="9.7109375" style="1" customWidth="1"/>
    <col min="7941" max="8192" width="9.140625" style="1"/>
    <col min="8193" max="8193" width="6.85546875" style="1" customWidth="1"/>
    <col min="8194" max="8194" width="9.140625" style="1"/>
    <col min="8195" max="8195" width="27.5703125" style="1" customWidth="1"/>
    <col min="8196" max="8196" width="9.7109375" style="1" customWidth="1"/>
    <col min="8197" max="8448" width="9.140625" style="1"/>
    <col min="8449" max="8449" width="6.85546875" style="1" customWidth="1"/>
    <col min="8450" max="8450" width="9.140625" style="1"/>
    <col min="8451" max="8451" width="27.5703125" style="1" customWidth="1"/>
    <col min="8452" max="8452" width="9.7109375" style="1" customWidth="1"/>
    <col min="8453" max="8704" width="9.140625" style="1"/>
    <col min="8705" max="8705" width="6.85546875" style="1" customWidth="1"/>
    <col min="8706" max="8706" width="9.140625" style="1"/>
    <col min="8707" max="8707" width="27.5703125" style="1" customWidth="1"/>
    <col min="8708" max="8708" width="9.7109375" style="1" customWidth="1"/>
    <col min="8709" max="8960" width="9.140625" style="1"/>
    <col min="8961" max="8961" width="6.85546875" style="1" customWidth="1"/>
    <col min="8962" max="8962" width="9.140625" style="1"/>
    <col min="8963" max="8963" width="27.5703125" style="1" customWidth="1"/>
    <col min="8964" max="8964" width="9.7109375" style="1" customWidth="1"/>
    <col min="8965" max="9216" width="9.140625" style="1"/>
    <col min="9217" max="9217" width="6.85546875" style="1" customWidth="1"/>
    <col min="9218" max="9218" width="9.140625" style="1"/>
    <col min="9219" max="9219" width="27.5703125" style="1" customWidth="1"/>
    <col min="9220" max="9220" width="9.7109375" style="1" customWidth="1"/>
    <col min="9221" max="9472" width="9.140625" style="1"/>
    <col min="9473" max="9473" width="6.85546875" style="1" customWidth="1"/>
    <col min="9474" max="9474" width="9.140625" style="1"/>
    <col min="9475" max="9475" width="27.5703125" style="1" customWidth="1"/>
    <col min="9476" max="9476" width="9.7109375" style="1" customWidth="1"/>
    <col min="9477" max="9728" width="9.140625" style="1"/>
    <col min="9729" max="9729" width="6.85546875" style="1" customWidth="1"/>
    <col min="9730" max="9730" width="9.140625" style="1"/>
    <col min="9731" max="9731" width="27.5703125" style="1" customWidth="1"/>
    <col min="9732" max="9732" width="9.7109375" style="1" customWidth="1"/>
    <col min="9733" max="9984" width="9.140625" style="1"/>
    <col min="9985" max="9985" width="6.85546875" style="1" customWidth="1"/>
    <col min="9986" max="9986" width="9.140625" style="1"/>
    <col min="9987" max="9987" width="27.5703125" style="1" customWidth="1"/>
    <col min="9988" max="9988" width="9.7109375" style="1" customWidth="1"/>
    <col min="9989" max="10240" width="9.140625" style="1"/>
    <col min="10241" max="10241" width="6.85546875" style="1" customWidth="1"/>
    <col min="10242" max="10242" width="9.140625" style="1"/>
    <col min="10243" max="10243" width="27.5703125" style="1" customWidth="1"/>
    <col min="10244" max="10244" width="9.7109375" style="1" customWidth="1"/>
    <col min="10245" max="10496" width="9.140625" style="1"/>
    <col min="10497" max="10497" width="6.85546875" style="1" customWidth="1"/>
    <col min="10498" max="10498" width="9.140625" style="1"/>
    <col min="10499" max="10499" width="27.5703125" style="1" customWidth="1"/>
    <col min="10500" max="10500" width="9.7109375" style="1" customWidth="1"/>
    <col min="10501" max="10752" width="9.140625" style="1"/>
    <col min="10753" max="10753" width="6.85546875" style="1" customWidth="1"/>
    <col min="10754" max="10754" width="9.140625" style="1"/>
    <col min="10755" max="10755" width="27.5703125" style="1" customWidth="1"/>
    <col min="10756" max="10756" width="9.7109375" style="1" customWidth="1"/>
    <col min="10757" max="11008" width="9.140625" style="1"/>
    <col min="11009" max="11009" width="6.85546875" style="1" customWidth="1"/>
    <col min="11010" max="11010" width="9.140625" style="1"/>
    <col min="11011" max="11011" width="27.5703125" style="1" customWidth="1"/>
    <col min="11012" max="11012" width="9.7109375" style="1" customWidth="1"/>
    <col min="11013" max="11264" width="9.140625" style="1"/>
    <col min="11265" max="11265" width="6.85546875" style="1" customWidth="1"/>
    <col min="11266" max="11266" width="9.140625" style="1"/>
    <col min="11267" max="11267" width="27.5703125" style="1" customWidth="1"/>
    <col min="11268" max="11268" width="9.7109375" style="1" customWidth="1"/>
    <col min="11269" max="11520" width="9.140625" style="1"/>
    <col min="11521" max="11521" width="6.85546875" style="1" customWidth="1"/>
    <col min="11522" max="11522" width="9.140625" style="1"/>
    <col min="11523" max="11523" width="27.5703125" style="1" customWidth="1"/>
    <col min="11524" max="11524" width="9.7109375" style="1" customWidth="1"/>
    <col min="11525" max="11776" width="9.140625" style="1"/>
    <col min="11777" max="11777" width="6.85546875" style="1" customWidth="1"/>
    <col min="11778" max="11778" width="9.140625" style="1"/>
    <col min="11779" max="11779" width="27.5703125" style="1" customWidth="1"/>
    <col min="11780" max="11780" width="9.7109375" style="1" customWidth="1"/>
    <col min="11781" max="12032" width="9.140625" style="1"/>
    <col min="12033" max="12033" width="6.85546875" style="1" customWidth="1"/>
    <col min="12034" max="12034" width="9.140625" style="1"/>
    <col min="12035" max="12035" width="27.5703125" style="1" customWidth="1"/>
    <col min="12036" max="12036" width="9.7109375" style="1" customWidth="1"/>
    <col min="12037" max="12288" width="9.140625" style="1"/>
    <col min="12289" max="12289" width="6.85546875" style="1" customWidth="1"/>
    <col min="12290" max="12290" width="9.140625" style="1"/>
    <col min="12291" max="12291" width="27.5703125" style="1" customWidth="1"/>
    <col min="12292" max="12292" width="9.7109375" style="1" customWidth="1"/>
    <col min="12293" max="12544" width="9.140625" style="1"/>
    <col min="12545" max="12545" width="6.85546875" style="1" customWidth="1"/>
    <col min="12546" max="12546" width="9.140625" style="1"/>
    <col min="12547" max="12547" width="27.5703125" style="1" customWidth="1"/>
    <col min="12548" max="12548" width="9.7109375" style="1" customWidth="1"/>
    <col min="12549" max="12800" width="9.140625" style="1"/>
    <col min="12801" max="12801" width="6.85546875" style="1" customWidth="1"/>
    <col min="12802" max="12802" width="9.140625" style="1"/>
    <col min="12803" max="12803" width="27.5703125" style="1" customWidth="1"/>
    <col min="12804" max="12804" width="9.7109375" style="1" customWidth="1"/>
    <col min="12805" max="13056" width="9.140625" style="1"/>
    <col min="13057" max="13057" width="6.85546875" style="1" customWidth="1"/>
    <col min="13058" max="13058" width="9.140625" style="1"/>
    <col min="13059" max="13059" width="27.5703125" style="1" customWidth="1"/>
    <col min="13060" max="13060" width="9.7109375" style="1" customWidth="1"/>
    <col min="13061" max="13312" width="9.140625" style="1"/>
    <col min="13313" max="13313" width="6.85546875" style="1" customWidth="1"/>
    <col min="13314" max="13314" width="9.140625" style="1"/>
    <col min="13315" max="13315" width="27.5703125" style="1" customWidth="1"/>
    <col min="13316" max="13316" width="9.7109375" style="1" customWidth="1"/>
    <col min="13317" max="13568" width="9.140625" style="1"/>
    <col min="13569" max="13569" width="6.85546875" style="1" customWidth="1"/>
    <col min="13570" max="13570" width="9.140625" style="1"/>
    <col min="13571" max="13571" width="27.5703125" style="1" customWidth="1"/>
    <col min="13572" max="13572" width="9.7109375" style="1" customWidth="1"/>
    <col min="13573" max="13824" width="9.140625" style="1"/>
    <col min="13825" max="13825" width="6.85546875" style="1" customWidth="1"/>
    <col min="13826" max="13826" width="9.140625" style="1"/>
    <col min="13827" max="13827" width="27.5703125" style="1" customWidth="1"/>
    <col min="13828" max="13828" width="9.7109375" style="1" customWidth="1"/>
    <col min="13829" max="14080" width="9.140625" style="1"/>
    <col min="14081" max="14081" width="6.85546875" style="1" customWidth="1"/>
    <col min="14082" max="14082" width="9.140625" style="1"/>
    <col min="14083" max="14083" width="27.5703125" style="1" customWidth="1"/>
    <col min="14084" max="14084" width="9.7109375" style="1" customWidth="1"/>
    <col min="14085" max="14336" width="9.140625" style="1"/>
    <col min="14337" max="14337" width="6.85546875" style="1" customWidth="1"/>
    <col min="14338" max="14338" width="9.140625" style="1"/>
    <col min="14339" max="14339" width="27.5703125" style="1" customWidth="1"/>
    <col min="14340" max="14340" width="9.7109375" style="1" customWidth="1"/>
    <col min="14341" max="14592" width="9.140625" style="1"/>
    <col min="14593" max="14593" width="6.85546875" style="1" customWidth="1"/>
    <col min="14594" max="14594" width="9.140625" style="1"/>
    <col min="14595" max="14595" width="27.5703125" style="1" customWidth="1"/>
    <col min="14596" max="14596" width="9.7109375" style="1" customWidth="1"/>
    <col min="14597" max="14848" width="9.140625" style="1"/>
    <col min="14849" max="14849" width="6.85546875" style="1" customWidth="1"/>
    <col min="14850" max="14850" width="9.140625" style="1"/>
    <col min="14851" max="14851" width="27.5703125" style="1" customWidth="1"/>
    <col min="14852" max="14852" width="9.7109375" style="1" customWidth="1"/>
    <col min="14853" max="15104" width="9.140625" style="1"/>
    <col min="15105" max="15105" width="6.85546875" style="1" customWidth="1"/>
    <col min="15106" max="15106" width="9.140625" style="1"/>
    <col min="15107" max="15107" width="27.5703125" style="1" customWidth="1"/>
    <col min="15108" max="15108" width="9.7109375" style="1" customWidth="1"/>
    <col min="15109" max="15360" width="9.140625" style="1"/>
    <col min="15361" max="15361" width="6.85546875" style="1" customWidth="1"/>
    <col min="15362" max="15362" width="9.140625" style="1"/>
    <col min="15363" max="15363" width="27.5703125" style="1" customWidth="1"/>
    <col min="15364" max="15364" width="9.7109375" style="1" customWidth="1"/>
    <col min="15365" max="15616" width="9.140625" style="1"/>
    <col min="15617" max="15617" width="6.85546875" style="1" customWidth="1"/>
    <col min="15618" max="15618" width="9.140625" style="1"/>
    <col min="15619" max="15619" width="27.5703125" style="1" customWidth="1"/>
    <col min="15620" max="15620" width="9.7109375" style="1" customWidth="1"/>
    <col min="15621" max="15872" width="9.140625" style="1"/>
    <col min="15873" max="15873" width="6.85546875" style="1" customWidth="1"/>
    <col min="15874" max="15874" width="9.140625" style="1"/>
    <col min="15875" max="15875" width="27.5703125" style="1" customWidth="1"/>
    <col min="15876" max="15876" width="9.7109375" style="1" customWidth="1"/>
    <col min="15877" max="16128" width="9.140625" style="1"/>
    <col min="16129" max="16129" width="6.85546875" style="1" customWidth="1"/>
    <col min="16130" max="16130" width="9.140625" style="1"/>
    <col min="16131" max="16131" width="27.5703125" style="1" customWidth="1"/>
    <col min="16132" max="16132" width="9.7109375" style="1" customWidth="1"/>
    <col min="16133" max="16384" width="9.140625" style="1"/>
  </cols>
  <sheetData>
    <row r="1" spans="1:6" ht="15.75" x14ac:dyDescent="0.25">
      <c r="A1" s="2" t="s">
        <v>43</v>
      </c>
    </row>
    <row r="2" spans="1:6" ht="15" x14ac:dyDescent="0.2">
      <c r="A2" s="3"/>
      <c r="C2" s="4" t="s">
        <v>0</v>
      </c>
    </row>
    <row r="3" spans="1:6" ht="18.75" x14ac:dyDescent="0.25">
      <c r="A3" s="5"/>
      <c r="B3" s="2" t="s">
        <v>50</v>
      </c>
      <c r="C3" s="4"/>
    </row>
    <row r="4" spans="1:6" ht="15" x14ac:dyDescent="0.2">
      <c r="A4" s="7"/>
      <c r="B4" s="8" t="s">
        <v>45</v>
      </c>
      <c r="C4" s="4"/>
    </row>
    <row r="5" spans="1:6" ht="18.75" x14ac:dyDescent="0.25">
      <c r="A5" s="9"/>
      <c r="B5" s="6" t="s">
        <v>1</v>
      </c>
    </row>
    <row r="6" spans="1:6" ht="15" x14ac:dyDescent="0.25">
      <c r="B6" s="8" t="s">
        <v>2</v>
      </c>
    </row>
    <row r="7" spans="1:6" ht="18.75" x14ac:dyDescent="0.25">
      <c r="A7" s="9"/>
      <c r="B7" s="2" t="s">
        <v>51</v>
      </c>
    </row>
    <row r="8" spans="1:6" ht="15" x14ac:dyDescent="0.25">
      <c r="B8" s="8" t="s">
        <v>3</v>
      </c>
    </row>
    <row r="9" spans="1:6" ht="18.75" x14ac:dyDescent="0.25">
      <c r="A9" s="9"/>
      <c r="B9" s="6" t="s">
        <v>4</v>
      </c>
    </row>
    <row r="10" spans="1:6" ht="13.5" x14ac:dyDescent="0.2">
      <c r="B10" s="10" t="s">
        <v>5</v>
      </c>
    </row>
    <row r="12" spans="1:6" ht="15" x14ac:dyDescent="0.2">
      <c r="B12" s="11" t="s">
        <v>6</v>
      </c>
      <c r="D12" s="8"/>
      <c r="F12" s="8" t="s">
        <v>7</v>
      </c>
    </row>
    <row r="13" spans="1:6" x14ac:dyDescent="0.2">
      <c r="B13" s="12" t="s">
        <v>8</v>
      </c>
      <c r="C13" s="12" t="s">
        <v>9</v>
      </c>
      <c r="F13" s="8" t="s">
        <v>10</v>
      </c>
    </row>
    <row r="14" spans="1:6" x14ac:dyDescent="0.2">
      <c r="A14" s="67" t="s">
        <v>173</v>
      </c>
      <c r="B14" s="13" t="s">
        <v>11</v>
      </c>
      <c r="C14" s="13" t="s">
        <v>12</v>
      </c>
    </row>
    <row r="15" spans="1:6" x14ac:dyDescent="0.2">
      <c r="A15" s="67"/>
      <c r="B15" s="13" t="s">
        <v>13</v>
      </c>
      <c r="C15" s="13" t="s">
        <v>14</v>
      </c>
      <c r="D15" s="68" t="s">
        <v>177</v>
      </c>
    </row>
    <row r="16" spans="1:6" ht="18.75" x14ac:dyDescent="0.25">
      <c r="A16" s="67"/>
      <c r="B16" s="13" t="s">
        <v>15</v>
      </c>
      <c r="C16" s="11" t="s">
        <v>16</v>
      </c>
      <c r="D16" s="2" t="s">
        <v>48</v>
      </c>
    </row>
    <row r="17" spans="1:4" ht="18.75" x14ac:dyDescent="0.35">
      <c r="A17" s="67" t="s">
        <v>173</v>
      </c>
      <c r="B17" s="13" t="s">
        <v>17</v>
      </c>
      <c r="C17" s="11" t="s">
        <v>18</v>
      </c>
      <c r="D17" s="2" t="s">
        <v>47</v>
      </c>
    </row>
    <row r="18" spans="1:4" ht="15.75" x14ac:dyDescent="0.25">
      <c r="A18" s="67"/>
      <c r="B18" s="13" t="s">
        <v>19</v>
      </c>
      <c r="C18" s="11" t="s">
        <v>20</v>
      </c>
      <c r="D18" s="8" t="s">
        <v>44</v>
      </c>
    </row>
    <row r="19" spans="1:4" ht="18.75" x14ac:dyDescent="0.35">
      <c r="A19" s="67" t="s">
        <v>173</v>
      </c>
      <c r="B19" s="13" t="s">
        <v>21</v>
      </c>
      <c r="C19" s="13" t="s">
        <v>22</v>
      </c>
      <c r="D19" s="2" t="s">
        <v>46</v>
      </c>
    </row>
    <row r="20" spans="1:4" x14ac:dyDescent="0.2">
      <c r="A20" s="9"/>
      <c r="B20" s="13" t="s">
        <v>23</v>
      </c>
      <c r="C20" s="13" t="s">
        <v>24</v>
      </c>
      <c r="D20" s="8" t="s">
        <v>49</v>
      </c>
    </row>
    <row r="21" spans="1:4" x14ac:dyDescent="0.2">
      <c r="A21" s="9"/>
      <c r="B21" s="13" t="s">
        <v>25</v>
      </c>
      <c r="C21" s="13" t="s">
        <v>26</v>
      </c>
    </row>
    <row r="22" spans="1:4" ht="15.75" x14ac:dyDescent="0.3">
      <c r="A22" s="9"/>
      <c r="B22" s="13" t="s">
        <v>27</v>
      </c>
      <c r="C22" s="13" t="s">
        <v>28</v>
      </c>
      <c r="D22" s="8" t="s">
        <v>29</v>
      </c>
    </row>
    <row r="23" spans="1:4" x14ac:dyDescent="0.2">
      <c r="A23" s="9"/>
      <c r="B23" s="13" t="s">
        <v>30</v>
      </c>
      <c r="C23" s="13" t="s">
        <v>31</v>
      </c>
    </row>
    <row r="24" spans="1:4" x14ac:dyDescent="0.2">
      <c r="A24" s="9"/>
      <c r="B24" s="13" t="s">
        <v>32</v>
      </c>
      <c r="C24" s="13" t="s">
        <v>33</v>
      </c>
    </row>
    <row r="25" spans="1:4" ht="15.75" x14ac:dyDescent="0.3">
      <c r="A25" s="9"/>
      <c r="B25" s="13" t="s">
        <v>34</v>
      </c>
      <c r="C25" s="13" t="s">
        <v>35</v>
      </c>
      <c r="D25" s="8" t="s">
        <v>36</v>
      </c>
    </row>
    <row r="26" spans="1:4" ht="15.75" x14ac:dyDescent="0.3">
      <c r="A26" s="9"/>
      <c r="B26" s="13" t="s">
        <v>37</v>
      </c>
      <c r="C26" s="13" t="s">
        <v>38</v>
      </c>
      <c r="D26" s="8" t="s">
        <v>39</v>
      </c>
    </row>
    <row r="27" spans="1:4" ht="15.75" x14ac:dyDescent="0.3">
      <c r="A27" s="9"/>
      <c r="B27" s="13" t="s">
        <v>40</v>
      </c>
      <c r="C27" s="13" t="s">
        <v>41</v>
      </c>
      <c r="D27" s="8" t="s">
        <v>42</v>
      </c>
    </row>
  </sheetData>
  <dataConsolidate/>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2" sqref="J22"/>
    </sheetView>
  </sheetViews>
  <sheetFormatPr defaultRowHeight="12.75" x14ac:dyDescent="0.2"/>
  <cols>
    <col min="1" max="16384" width="9.140625" style="1"/>
  </cols>
  <sheetData/>
  <pageMargins left="0.75" right="0.75" top="1" bottom="1" header="0.5" footer="0.5"/>
  <pageSetup orientation="portrait" horizontalDpi="200"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 workbookViewId="0">
      <selection activeCell="O4" sqref="O4"/>
    </sheetView>
  </sheetViews>
  <sheetFormatPr defaultRowHeight="12.75" x14ac:dyDescent="0.2"/>
  <cols>
    <col min="1" max="16384" width="9.140625" style="1"/>
  </cols>
  <sheetData/>
  <pageMargins left="0.75" right="0.68" top="0.75" bottom="0.5" header="0.25" footer="0.25"/>
  <pageSetup orientation="portrait" r:id="rId1"/>
  <headerFooter alignWithMargins="0"/>
  <rowBreaks count="1" manualBreakCount="1">
    <brk id="43" max="16383" man="1"/>
  </rowBreaks>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topLeftCell="A8" workbookViewId="0">
      <selection activeCell="A2" sqref="A2:G27"/>
    </sheetView>
  </sheetViews>
  <sheetFormatPr defaultRowHeight="15" x14ac:dyDescent="0.25"/>
  <cols>
    <col min="1" max="3" width="19.7109375" customWidth="1"/>
    <col min="4" max="4" width="21.42578125" customWidth="1"/>
    <col min="5" max="5" width="18.7109375" customWidth="1"/>
    <col min="6" max="6" width="22.7109375" customWidth="1"/>
    <col min="7" max="7" width="15.28515625" customWidth="1"/>
  </cols>
  <sheetData>
    <row r="1" spans="1:7" x14ac:dyDescent="0.25">
      <c r="A1" s="14" t="s">
        <v>52</v>
      </c>
      <c r="B1" s="14" t="s">
        <v>53</v>
      </c>
      <c r="C1" s="14" t="s">
        <v>54</v>
      </c>
      <c r="D1" s="14" t="s">
        <v>55</v>
      </c>
      <c r="E1" s="14" t="s">
        <v>56</v>
      </c>
      <c r="F1" s="14" t="s">
        <v>57</v>
      </c>
      <c r="G1" s="14" t="s">
        <v>58</v>
      </c>
    </row>
    <row r="2" spans="1:7" x14ac:dyDescent="0.25">
      <c r="A2" s="19" t="s">
        <v>60</v>
      </c>
      <c r="B2" s="14" t="s">
        <v>61</v>
      </c>
      <c r="C2" s="14" t="s">
        <v>62</v>
      </c>
      <c r="D2" s="14" t="s">
        <v>63</v>
      </c>
      <c r="E2" s="14" t="s">
        <v>64</v>
      </c>
      <c r="F2" s="14" t="s">
        <v>65</v>
      </c>
      <c r="G2" s="14" t="s">
        <v>59</v>
      </c>
    </row>
    <row r="3" spans="1:7" x14ac:dyDescent="0.25">
      <c r="A3" s="15">
        <v>2405</v>
      </c>
      <c r="B3" s="15">
        <v>1400</v>
      </c>
      <c r="C3" s="16">
        <v>0</v>
      </c>
      <c r="D3" s="16">
        <v>40</v>
      </c>
      <c r="E3" s="17">
        <v>11</v>
      </c>
      <c r="F3" s="16">
        <v>0</v>
      </c>
      <c r="G3" s="16">
        <v>0</v>
      </c>
    </row>
    <row r="4" spans="1:7" x14ac:dyDescent="0.25">
      <c r="A4" s="15">
        <v>1064</v>
      </c>
      <c r="B4" s="15">
        <v>1650</v>
      </c>
      <c r="C4" s="16">
        <v>11</v>
      </c>
      <c r="D4" s="16">
        <v>41</v>
      </c>
      <c r="E4" s="17">
        <v>11.3</v>
      </c>
      <c r="F4" s="16">
        <v>1</v>
      </c>
      <c r="G4" s="16">
        <v>1</v>
      </c>
    </row>
    <row r="5" spans="1:7" x14ac:dyDescent="0.25">
      <c r="A5" s="15">
        <v>2203</v>
      </c>
      <c r="B5" s="15">
        <v>1680</v>
      </c>
      <c r="C5" s="16">
        <v>19</v>
      </c>
      <c r="D5" s="16">
        <v>41</v>
      </c>
      <c r="E5" s="17">
        <v>10.9</v>
      </c>
      <c r="F5" s="16">
        <v>0</v>
      </c>
      <c r="G5" s="16">
        <v>0</v>
      </c>
    </row>
    <row r="6" spans="1:7" x14ac:dyDescent="0.25">
      <c r="A6" s="15">
        <v>2535</v>
      </c>
      <c r="B6" s="15">
        <v>1820</v>
      </c>
      <c r="C6" s="16">
        <v>14</v>
      </c>
      <c r="D6" s="16">
        <v>36</v>
      </c>
      <c r="E6" s="17">
        <v>10.5</v>
      </c>
      <c r="F6" s="16">
        <v>0</v>
      </c>
      <c r="G6" s="16">
        <v>1</v>
      </c>
    </row>
    <row r="7" spans="1:7" x14ac:dyDescent="0.25">
      <c r="A7" s="15">
        <v>1801</v>
      </c>
      <c r="B7" s="15">
        <v>1750</v>
      </c>
      <c r="C7" s="16">
        <v>0</v>
      </c>
      <c r="D7" s="16">
        <v>43</v>
      </c>
      <c r="E7" s="17">
        <v>11.7</v>
      </c>
      <c r="F7" s="16">
        <v>0</v>
      </c>
      <c r="G7" s="16">
        <v>1</v>
      </c>
    </row>
    <row r="8" spans="1:7" x14ac:dyDescent="0.25">
      <c r="A8" s="15">
        <v>1068</v>
      </c>
      <c r="B8" s="15">
        <v>1900</v>
      </c>
      <c r="C8" s="16">
        <v>30</v>
      </c>
      <c r="D8" s="16">
        <v>38</v>
      </c>
      <c r="E8" s="17">
        <v>11</v>
      </c>
      <c r="F8" s="16">
        <v>1</v>
      </c>
      <c r="G8" s="16">
        <v>1</v>
      </c>
    </row>
    <row r="9" spans="1:7" x14ac:dyDescent="0.25">
      <c r="A9" s="15">
        <v>2972</v>
      </c>
      <c r="B9" s="15">
        <v>1880</v>
      </c>
      <c r="C9" s="16">
        <v>11</v>
      </c>
      <c r="D9" s="16">
        <v>38</v>
      </c>
      <c r="E9" s="17">
        <v>10.8</v>
      </c>
      <c r="F9" s="16">
        <v>0</v>
      </c>
      <c r="G9" s="16">
        <v>1</v>
      </c>
    </row>
    <row r="10" spans="1:7" x14ac:dyDescent="0.25">
      <c r="A10" s="15">
        <v>1545</v>
      </c>
      <c r="B10" s="15">
        <v>1600</v>
      </c>
      <c r="C10" s="16">
        <v>0</v>
      </c>
      <c r="D10" s="16">
        <v>40</v>
      </c>
      <c r="E10" s="17">
        <v>10.9</v>
      </c>
      <c r="F10" s="16">
        <v>1</v>
      </c>
      <c r="G10" s="16">
        <v>1</v>
      </c>
    </row>
    <row r="11" spans="1:7" x14ac:dyDescent="0.25">
      <c r="A11" s="15">
        <v>2141</v>
      </c>
      <c r="B11" s="15">
        <v>2000</v>
      </c>
      <c r="C11" s="16">
        <v>25</v>
      </c>
      <c r="D11" s="16">
        <v>42</v>
      </c>
      <c r="E11" s="17">
        <v>10.8</v>
      </c>
      <c r="F11" s="16">
        <v>0</v>
      </c>
      <c r="G11" s="16">
        <v>0</v>
      </c>
    </row>
    <row r="12" spans="1:7" x14ac:dyDescent="0.25">
      <c r="A12" s="15">
        <v>1670</v>
      </c>
      <c r="B12" s="15">
        <v>1850</v>
      </c>
      <c r="C12" s="16">
        <v>11</v>
      </c>
      <c r="D12" s="16">
        <v>43</v>
      </c>
      <c r="E12" s="17">
        <v>11.2</v>
      </c>
      <c r="F12" s="16">
        <v>0</v>
      </c>
      <c r="G12" s="16">
        <v>0</v>
      </c>
    </row>
    <row r="13" spans="1:7" x14ac:dyDescent="0.25">
      <c r="A13" s="15">
        <v>1236</v>
      </c>
      <c r="B13" s="15">
        <v>2050</v>
      </c>
      <c r="C13" s="16">
        <v>19</v>
      </c>
      <c r="D13" s="16">
        <v>48</v>
      </c>
      <c r="E13" s="17">
        <v>11.7</v>
      </c>
      <c r="F13" s="16">
        <v>1</v>
      </c>
      <c r="G13" s="16">
        <v>0</v>
      </c>
    </row>
    <row r="14" spans="1:7" x14ac:dyDescent="0.25">
      <c r="A14" s="15">
        <v>1912</v>
      </c>
      <c r="B14" s="15">
        <v>2080</v>
      </c>
      <c r="C14" s="16">
        <v>14</v>
      </c>
      <c r="D14" s="16">
        <v>47</v>
      </c>
      <c r="E14" s="17">
        <v>11.5</v>
      </c>
      <c r="F14" s="16">
        <v>0</v>
      </c>
      <c r="G14" s="16">
        <v>0</v>
      </c>
    </row>
    <row r="15" spans="1:7" x14ac:dyDescent="0.25">
      <c r="A15" s="15">
        <v>1825</v>
      </c>
      <c r="B15" s="15">
        <v>2140</v>
      </c>
      <c r="C15" s="16">
        <v>25</v>
      </c>
      <c r="D15" s="16">
        <v>39</v>
      </c>
      <c r="E15" s="17">
        <v>10.7</v>
      </c>
      <c r="F15" s="16">
        <v>1</v>
      </c>
      <c r="G15" s="16">
        <v>0</v>
      </c>
    </row>
    <row r="16" spans="1:7" x14ac:dyDescent="0.25">
      <c r="A16" s="15">
        <v>1988</v>
      </c>
      <c r="B16" s="15">
        <v>2150</v>
      </c>
      <c r="C16" s="16">
        <v>0</v>
      </c>
      <c r="D16" s="16">
        <v>50</v>
      </c>
      <c r="E16" s="17">
        <v>12</v>
      </c>
      <c r="F16" s="16">
        <v>0</v>
      </c>
      <c r="G16" s="16">
        <v>0</v>
      </c>
    </row>
    <row r="17" spans="1:7" x14ac:dyDescent="0.25">
      <c r="A17" s="15">
        <v>788</v>
      </c>
      <c r="B17" s="15">
        <v>2200</v>
      </c>
      <c r="C17" s="16">
        <v>22</v>
      </c>
      <c r="D17" s="16">
        <v>45</v>
      </c>
      <c r="E17" s="17">
        <v>11.4</v>
      </c>
      <c r="F17" s="16">
        <v>0</v>
      </c>
      <c r="G17" s="16">
        <v>1</v>
      </c>
    </row>
    <row r="18" spans="1:7" x14ac:dyDescent="0.25">
      <c r="A18" s="18">
        <v>400</v>
      </c>
      <c r="B18" s="18">
        <v>2310</v>
      </c>
      <c r="C18" s="19">
        <v>11</v>
      </c>
      <c r="D18" s="19">
        <v>33</v>
      </c>
      <c r="E18" s="20">
        <v>9.6999999999999993</v>
      </c>
      <c r="F18" s="19">
        <v>0</v>
      </c>
      <c r="G18" s="19">
        <v>0</v>
      </c>
    </row>
    <row r="19" spans="1:7" x14ac:dyDescent="0.25">
      <c r="A19" s="15">
        <v>2072</v>
      </c>
      <c r="B19" s="15">
        <v>2420</v>
      </c>
      <c r="C19" s="16">
        <v>19</v>
      </c>
      <c r="D19" s="16">
        <v>45</v>
      </c>
      <c r="E19" s="17">
        <v>11.6</v>
      </c>
      <c r="F19" s="16">
        <v>1</v>
      </c>
      <c r="G19" s="16">
        <v>0</v>
      </c>
    </row>
    <row r="20" spans="1:7" x14ac:dyDescent="0.25">
      <c r="A20" s="15">
        <v>2644</v>
      </c>
      <c r="B20" s="15">
        <v>2480</v>
      </c>
      <c r="C20" s="16">
        <v>11</v>
      </c>
      <c r="D20" s="16">
        <v>38</v>
      </c>
      <c r="E20" s="17">
        <v>10.4</v>
      </c>
      <c r="F20" s="16">
        <v>0</v>
      </c>
      <c r="G20" s="16">
        <v>0</v>
      </c>
    </row>
    <row r="21" spans="1:7" x14ac:dyDescent="0.25">
      <c r="A21" s="15">
        <v>2786</v>
      </c>
      <c r="B21" s="15">
        <v>2130</v>
      </c>
      <c r="C21" s="16">
        <v>19</v>
      </c>
      <c r="D21" s="16">
        <v>34</v>
      </c>
      <c r="E21" s="17">
        <v>9.8000000000000007</v>
      </c>
      <c r="F21" s="16">
        <v>1</v>
      </c>
      <c r="G21" s="16">
        <v>0</v>
      </c>
    </row>
    <row r="22" spans="1:7" x14ac:dyDescent="0.25">
      <c r="A22" s="15">
        <v>2704</v>
      </c>
      <c r="B22" s="15">
        <v>2500</v>
      </c>
      <c r="C22" s="16">
        <v>24</v>
      </c>
      <c r="D22" s="16">
        <v>34</v>
      </c>
      <c r="E22" s="17">
        <v>9.6999999999999993</v>
      </c>
      <c r="F22" s="16">
        <v>0</v>
      </c>
      <c r="G22" s="16">
        <v>1</v>
      </c>
    </row>
    <row r="23" spans="1:7" x14ac:dyDescent="0.25">
      <c r="A23" s="15">
        <v>3073</v>
      </c>
      <c r="B23" s="15">
        <v>2300</v>
      </c>
      <c r="C23" s="16">
        <v>19</v>
      </c>
      <c r="D23" s="16">
        <v>33</v>
      </c>
      <c r="E23" s="17">
        <v>10.199999999999999</v>
      </c>
      <c r="F23" s="16">
        <v>0</v>
      </c>
      <c r="G23" s="16">
        <v>0</v>
      </c>
    </row>
    <row r="24" spans="1:7" x14ac:dyDescent="0.25">
      <c r="A24" s="15">
        <v>2263</v>
      </c>
      <c r="B24" s="15">
        <v>2750</v>
      </c>
      <c r="C24" s="16">
        <v>19</v>
      </c>
      <c r="D24" s="16">
        <v>36</v>
      </c>
      <c r="E24" s="17">
        <v>9.9</v>
      </c>
      <c r="F24" s="16">
        <v>1</v>
      </c>
      <c r="G24" s="16">
        <v>1</v>
      </c>
    </row>
    <row r="25" spans="1:7" x14ac:dyDescent="0.25">
      <c r="A25" s="15">
        <v>4075</v>
      </c>
      <c r="B25" s="15">
        <v>3000</v>
      </c>
      <c r="C25" s="16">
        <v>11</v>
      </c>
      <c r="D25" s="16">
        <v>32</v>
      </c>
      <c r="E25" s="17">
        <v>9.6999999999999993</v>
      </c>
      <c r="F25" s="16">
        <v>0</v>
      </c>
      <c r="G25" s="16">
        <v>0</v>
      </c>
    </row>
    <row r="26" spans="1:7" x14ac:dyDescent="0.25">
      <c r="A26" s="15">
        <v>1665</v>
      </c>
      <c r="B26" s="15">
        <v>3100</v>
      </c>
      <c r="C26" s="16">
        <v>24</v>
      </c>
      <c r="D26" s="16">
        <v>41</v>
      </c>
      <c r="E26" s="17">
        <v>11.1</v>
      </c>
      <c r="F26" s="16">
        <v>0</v>
      </c>
      <c r="G26" s="16">
        <v>1</v>
      </c>
    </row>
    <row r="27" spans="1:7" x14ac:dyDescent="0.25">
      <c r="A27" s="15">
        <v>3480</v>
      </c>
      <c r="B27" s="15">
        <v>3400</v>
      </c>
      <c r="C27" s="16">
        <v>11</v>
      </c>
      <c r="D27" s="16">
        <v>38</v>
      </c>
      <c r="E27" s="17">
        <v>10.5</v>
      </c>
      <c r="F27" s="16">
        <v>1</v>
      </c>
      <c r="G27" s="16">
        <v>0</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K10" sqref="K10"/>
    </sheetView>
  </sheetViews>
  <sheetFormatPr defaultRowHeight="15" x14ac:dyDescent="0.25"/>
  <sheetData>
    <row r="1" spans="1:4" x14ac:dyDescent="0.25">
      <c r="A1" t="s">
        <v>66</v>
      </c>
    </row>
    <row r="2" spans="1:4" ht="15.75" x14ac:dyDescent="0.25">
      <c r="A2" s="21" t="s">
        <v>67</v>
      </c>
    </row>
    <row r="6" spans="1:4" ht="18.75" x14ac:dyDescent="0.3">
      <c r="A6" s="22" t="s">
        <v>68</v>
      </c>
    </row>
    <row r="7" spans="1:4" ht="21" x14ac:dyDescent="0.3">
      <c r="A7" s="22" t="s">
        <v>106</v>
      </c>
      <c r="D7" s="22" t="s">
        <v>69</v>
      </c>
    </row>
    <row r="8" spans="1:4" ht="18.75" x14ac:dyDescent="0.3">
      <c r="A8" s="22" t="s">
        <v>174</v>
      </c>
    </row>
    <row r="9" spans="1:4" ht="18.75" x14ac:dyDescent="0.3">
      <c r="A9" s="22" t="s">
        <v>175</v>
      </c>
    </row>
    <row r="10" spans="1:4" ht="18.75" x14ac:dyDescent="0.3">
      <c r="A10" s="22" t="s">
        <v>176</v>
      </c>
    </row>
    <row r="19" spans="5:5" x14ac:dyDescent="0.25">
      <c r="E19" t="s">
        <v>70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Intro</vt:lpstr>
      <vt:lpstr>Initial Simple Steps</vt:lpstr>
      <vt:lpstr>Residual analysis</vt:lpstr>
      <vt:lpstr>JMP output columns</vt:lpstr>
      <vt:lpstr>Measures for points</vt:lpstr>
      <vt:lpstr>Collinearity</vt:lpstr>
      <vt:lpstr>Col. Measures</vt:lpstr>
      <vt:lpstr>Home Heating Example</vt:lpstr>
      <vt:lpstr>Ch 15 2nd order</vt:lpstr>
      <vt:lpstr>15.2 Polynomials</vt:lpstr>
      <vt:lpstr>15.2 Data</vt:lpstr>
      <vt:lpstr>Exponential </vt:lpstr>
      <vt:lpstr>Log Transformations</vt:lpstr>
      <vt:lpstr>Log soln for Exponential</vt:lpstr>
      <vt:lpstr>Juice Sales</vt:lpstr>
      <vt:lpstr>Juice Reg.</vt:lpstr>
      <vt:lpstr>Model criteria</vt:lpstr>
      <vt:lpstr>Model Evaluation</vt:lpstr>
      <vt:lpstr>Split Sample Measure</vt:lpstr>
      <vt:lpstr>PRESS Measure</vt:lpstr>
      <vt:lpstr>Overfitting </vt:lpstr>
      <vt:lpstr>P(noise=signal)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RAndrews</dc:creator>
  <cp:lastModifiedBy>RAndrews</cp:lastModifiedBy>
  <dcterms:created xsi:type="dcterms:W3CDTF">2014-10-18T00:06:48Z</dcterms:created>
  <dcterms:modified xsi:type="dcterms:W3CDTF">2014-12-09T02:40:51Z</dcterms:modified>
</cp:coreProperties>
</file>