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8.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ndrews\Documents\632\KKNR_5th_lecture\"/>
    </mc:Choice>
  </mc:AlternateContent>
  <bookViews>
    <workbookView xWindow="0" yWindow="0" windowWidth="20490" windowHeight="7755"/>
  </bookViews>
  <sheets>
    <sheet name="Mult. Reg." sheetId="1" r:id="rId1"/>
    <sheet name="Categorical Predictors" sheetId="20" r:id="rId2"/>
    <sheet name="2 methods" sheetId="2" r:id="rId3"/>
    <sheet name="1 Dummy &amp; 1 X" sheetId="3" r:id="rId4"/>
    <sheet name="0-1 Dummy" sheetId="4" r:id="rId5"/>
    <sheet name="Other Coding" sheetId="21" r:id="rId6"/>
    <sheet name="Example data" sheetId="5" r:id="rId7"/>
    <sheet name="Dummy example" sheetId="12" r:id="rId8"/>
    <sheet name="Extra SS" sheetId="7" r:id="rId9"/>
    <sheet name="Extra SS testing" sheetId="8" r:id="rId10"/>
    <sheet name="Extra SS Ex." sheetId="9" r:id="rId11"/>
    <sheet name="Home data fall 2011" sheetId="18" r:id="rId12"/>
    <sheet name="Collinearity" sheetId="10" r:id="rId13"/>
    <sheet name="Measures" sheetId="17" r:id="rId14"/>
    <sheet name="Model criteria" sheetId="11" r:id="rId15"/>
  </sheets>
  <definedNames>
    <definedName name="_AMO_XLDS814332682" hidden="1">'Mult. Reg.'!$K$17:$K$18</definedName>
    <definedName name="_AMO_XLDS926420111" hidden="1">'Home data fall 2011'!$C$1:$G$183</definedName>
    <definedName name="aver">#REF!</definedName>
    <definedName name="avg" localSheetId="7">#REF!</definedName>
    <definedName name="avg">#REF!</definedName>
    <definedName name="Int" localSheetId="7">#REF!</definedName>
    <definedName name="Int">#REF!</definedName>
    <definedName name="MSE" localSheetId="7">#REF!</definedName>
    <definedName name="MSE">#REF!</definedName>
    <definedName name="MSresidual">#REF!</definedName>
    <definedName name="n" localSheetId="7">#REF!</definedName>
    <definedName name="n">#REF!</definedName>
    <definedName name="n_">#REF!</definedName>
    <definedName name="Slope" localSheetId="7">#REF!</definedName>
    <definedName name="Slope">#REF!</definedName>
    <definedName name="ssx" localSheetId="7">#REF!</definedName>
    <definedName name="ssx">#REF!</definedName>
    <definedName name="ssxx">#REF!</definedName>
    <definedName name="t" localSheetId="7">#REF!</definedName>
    <definedName name="t">#REF!</definedName>
    <definedName name="t_">#REF!</definedName>
  </definedNames>
  <calcPr calcId="152511"/>
</workbook>
</file>

<file path=xl/calcChain.xml><?xml version="1.0" encoding="utf-8"?>
<calcChain xmlns="http://schemas.openxmlformats.org/spreadsheetml/2006/main">
  <c r="I121" i="18" l="1"/>
  <c r="J121" i="18" s="1"/>
  <c r="I26" i="18"/>
  <c r="J26" i="18" s="1"/>
  <c r="I94" i="18"/>
  <c r="J94" i="18" s="1"/>
  <c r="I147" i="18"/>
  <c r="J147" i="18" s="1"/>
  <c r="I174" i="18"/>
  <c r="J174" i="18" s="1"/>
  <c r="I34" i="18"/>
  <c r="J34" i="18"/>
  <c r="I75" i="18"/>
  <c r="J75" i="18" s="1"/>
  <c r="I86" i="18"/>
  <c r="J86" i="18" s="1"/>
  <c r="I5" i="18"/>
  <c r="J5" i="18" s="1"/>
  <c r="I47" i="18"/>
  <c r="J47" i="18" s="1"/>
  <c r="I105" i="18"/>
  <c r="J105" i="18" s="1"/>
  <c r="I133" i="18"/>
  <c r="J133" i="18"/>
  <c r="I18" i="18"/>
  <c r="J18" i="18" s="1"/>
  <c r="I77" i="18"/>
  <c r="J77" i="18" s="1"/>
  <c r="I143" i="18"/>
  <c r="J143" i="18" s="1"/>
  <c r="I160" i="18"/>
  <c r="J160" i="18"/>
  <c r="I171" i="18"/>
  <c r="J171" i="18" s="1"/>
  <c r="I12" i="18"/>
  <c r="J12" i="18" s="1"/>
  <c r="I53" i="18"/>
  <c r="J53" i="18" s="1"/>
  <c r="I79" i="18"/>
  <c r="J79" i="18" s="1"/>
  <c r="I168" i="18"/>
  <c r="J168" i="18" s="1"/>
  <c r="I44" i="18"/>
  <c r="J44" i="18"/>
  <c r="I154" i="18"/>
  <c r="J154" i="18" s="1"/>
  <c r="I38" i="18"/>
  <c r="J38" i="18" s="1"/>
  <c r="I118" i="18"/>
  <c r="J118" i="18" s="1"/>
  <c r="I107" i="18"/>
  <c r="J107" i="18" s="1"/>
  <c r="I59" i="18"/>
  <c r="J59" i="18" s="1"/>
  <c r="I63" i="18"/>
  <c r="J63" i="18"/>
  <c r="I144" i="18"/>
  <c r="J144" i="18" s="1"/>
  <c r="I158" i="18"/>
  <c r="J158" i="18" s="1"/>
  <c r="I74" i="18"/>
  <c r="J74" i="18" s="1"/>
  <c r="I56" i="18"/>
  <c r="J56" i="18"/>
  <c r="I138" i="18"/>
  <c r="J138" i="18" s="1"/>
  <c r="I21" i="18"/>
  <c r="J21" i="18" s="1"/>
  <c r="I109" i="18"/>
  <c r="J109" i="18" s="1"/>
  <c r="I70" i="18"/>
  <c r="J70" i="18" s="1"/>
  <c r="I113" i="18"/>
  <c r="J113" i="18" s="1"/>
  <c r="I8" i="18"/>
  <c r="J8" i="18"/>
  <c r="I96" i="18"/>
  <c r="J96" i="18" s="1"/>
  <c r="I46" i="18"/>
  <c r="J46" i="18" s="1"/>
  <c r="I13" i="18"/>
  <c r="J13" i="18" s="1"/>
  <c r="I101" i="18"/>
  <c r="J101" i="18" s="1"/>
  <c r="I149" i="18"/>
  <c r="J149" i="18" s="1"/>
  <c r="I67" i="18"/>
  <c r="J67" i="18" s="1"/>
  <c r="I155" i="18"/>
  <c r="J155" i="18" s="1"/>
  <c r="I169" i="18"/>
  <c r="J169" i="18" s="1"/>
  <c r="I33" i="18"/>
  <c r="J33" i="18" s="1"/>
  <c r="I93" i="18"/>
  <c r="J93" i="18"/>
  <c r="I167" i="18"/>
  <c r="J167" i="18" s="1"/>
  <c r="I31" i="18"/>
  <c r="J31" i="18" s="1"/>
  <c r="I23" i="18"/>
  <c r="J23" i="18" s="1"/>
  <c r="I9" i="18"/>
  <c r="J9" i="18" s="1"/>
  <c r="I80" i="18"/>
  <c r="J80" i="18" s="1"/>
  <c r="I127" i="18"/>
  <c r="J127" i="18" s="1"/>
  <c r="I58" i="18"/>
  <c r="J58" i="18" s="1"/>
  <c r="I66" i="18"/>
  <c r="J66" i="18"/>
  <c r="I95" i="18"/>
  <c r="J95" i="18" s="1"/>
  <c r="I132" i="18"/>
  <c r="J132" i="18" s="1"/>
  <c r="I54" i="18"/>
  <c r="J54" i="18" s="1"/>
  <c r="I98" i="18"/>
  <c r="J98" i="18" s="1"/>
  <c r="I4" i="18"/>
  <c r="J4" i="18" s="1"/>
  <c r="I176" i="18"/>
  <c r="J176" i="18"/>
  <c r="I123" i="18"/>
  <c r="J123" i="18" s="1"/>
  <c r="I55" i="18"/>
  <c r="J55" i="18" s="1"/>
  <c r="I69" i="18"/>
  <c r="J69" i="18" s="1"/>
  <c r="I87" i="18"/>
  <c r="J87" i="18" s="1"/>
  <c r="I92" i="18"/>
  <c r="J92" i="18" s="1"/>
  <c r="I64" i="18"/>
  <c r="J64" i="18"/>
  <c r="I131" i="18"/>
  <c r="J131" i="18" s="1"/>
  <c r="I72" i="18"/>
  <c r="J72" i="18" s="1"/>
  <c r="I39" i="18"/>
  <c r="J39" i="18" s="1"/>
  <c r="I139" i="18"/>
  <c r="J139" i="18" s="1"/>
  <c r="I27" i="18"/>
  <c r="J27" i="18" s="1"/>
  <c r="I114" i="18"/>
  <c r="J114" i="18" s="1"/>
  <c r="I178" i="18"/>
  <c r="J178" i="18" s="1"/>
  <c r="I181" i="18"/>
  <c r="J181" i="18"/>
  <c r="I78" i="18"/>
  <c r="J78" i="18" s="1"/>
  <c r="I148" i="18"/>
  <c r="J148" i="18" s="1"/>
  <c r="I110" i="18"/>
  <c r="J110" i="18" s="1"/>
  <c r="I42" i="18"/>
  <c r="J42" i="18" s="1"/>
  <c r="I125" i="18"/>
  <c r="J125" i="18" s="1"/>
  <c r="I62" i="18"/>
  <c r="J62" i="18" s="1"/>
  <c r="I36" i="18"/>
  <c r="J36" i="18" s="1"/>
  <c r="I14" i="18"/>
  <c r="J14" i="18" s="1"/>
  <c r="I15" i="18"/>
  <c r="J15" i="18" s="1"/>
  <c r="I24" i="18"/>
  <c r="J24" i="18"/>
  <c r="I142" i="18"/>
  <c r="J142" i="18" s="1"/>
  <c r="I52" i="18"/>
  <c r="J52" i="18"/>
  <c r="I102" i="18"/>
  <c r="J102" i="18" s="1"/>
  <c r="I182" i="18"/>
  <c r="J182" i="18" s="1"/>
  <c r="I122" i="18"/>
  <c r="J122" i="18" s="1"/>
  <c r="I164" i="18"/>
  <c r="J164" i="18"/>
  <c r="I108" i="18"/>
  <c r="J108" i="18" s="1"/>
  <c r="I116" i="18"/>
  <c r="J116" i="18"/>
  <c r="I175" i="18"/>
  <c r="J175" i="18" s="1"/>
  <c r="I120" i="18"/>
  <c r="J120" i="18"/>
  <c r="I84" i="18"/>
  <c r="J84" i="18" s="1"/>
  <c r="I71" i="18"/>
  <c r="J71" i="18"/>
  <c r="I137" i="18"/>
  <c r="J137" i="18" s="1"/>
  <c r="I35" i="18"/>
  <c r="J35" i="18"/>
  <c r="I68" i="18"/>
  <c r="J68" i="18" s="1"/>
  <c r="I111" i="18"/>
  <c r="J111" i="18"/>
  <c r="I126" i="18"/>
  <c r="J126" i="18" s="1"/>
  <c r="I166" i="18"/>
  <c r="J166" i="18"/>
  <c r="I157" i="18"/>
  <c r="J157" i="18" s="1"/>
  <c r="I29" i="18"/>
  <c r="J29" i="18"/>
  <c r="I16" i="18"/>
  <c r="J16" i="18" s="1"/>
  <c r="I60" i="18"/>
  <c r="J60" i="18"/>
  <c r="I76" i="18"/>
  <c r="J76" i="18" s="1"/>
  <c r="I61" i="18"/>
  <c r="J61" i="18"/>
  <c r="I97" i="18"/>
  <c r="J97" i="18" s="1"/>
  <c r="I124" i="18"/>
  <c r="J124" i="18"/>
  <c r="I43" i="18"/>
  <c r="J43" i="18" s="1"/>
  <c r="I183" i="18"/>
  <c r="J183" i="18"/>
  <c r="I28" i="18"/>
  <c r="J28" i="18" s="1"/>
  <c r="I37" i="18"/>
  <c r="J37" i="18"/>
  <c r="I73" i="18"/>
  <c r="J73" i="18" s="1"/>
  <c r="I81" i="18"/>
  <c r="J81" i="18"/>
  <c r="I82" i="18"/>
  <c r="J82" i="18" s="1"/>
  <c r="I91" i="18"/>
  <c r="J91" i="18"/>
  <c r="I119" i="18"/>
  <c r="J119" i="18" s="1"/>
  <c r="I128" i="18"/>
  <c r="J128" i="18"/>
  <c r="I57" i="18"/>
  <c r="J57" i="18" s="1"/>
  <c r="I146" i="18"/>
  <c r="J146" i="18"/>
  <c r="I170" i="18"/>
  <c r="J170" i="18" s="1"/>
  <c r="I165" i="18"/>
  <c r="J165" i="18"/>
  <c r="I88" i="18"/>
  <c r="J88" i="18" s="1"/>
  <c r="I49" i="18"/>
  <c r="J49" i="18"/>
  <c r="I30" i="18"/>
  <c r="J30" i="18" s="1"/>
  <c r="I173" i="18"/>
  <c r="J173" i="18"/>
  <c r="I141" i="18"/>
  <c r="J141" i="18" s="1"/>
  <c r="I103" i="18"/>
  <c r="J103" i="18"/>
  <c r="I106" i="18"/>
  <c r="J106" i="18" s="1"/>
  <c r="I51" i="18"/>
  <c r="J51" i="18"/>
  <c r="I7" i="18"/>
  <c r="J7" i="18" s="1"/>
  <c r="I11" i="18"/>
  <c r="J11" i="18"/>
  <c r="I20" i="18"/>
  <c r="J20" i="18" s="1"/>
  <c r="I40" i="18"/>
  <c r="J40" i="18"/>
  <c r="I89" i="18"/>
  <c r="J89" i="18" s="1"/>
  <c r="I129" i="18"/>
  <c r="J129" i="18"/>
  <c r="I3" i="18"/>
  <c r="J3" i="18" s="1"/>
  <c r="I99" i="18"/>
  <c r="J99" i="18"/>
  <c r="I135" i="18"/>
  <c r="J135" i="18" s="1"/>
  <c r="I140" i="18"/>
  <c r="J140" i="18"/>
  <c r="I179" i="18"/>
  <c r="J179" i="18" s="1"/>
  <c r="I172" i="18"/>
  <c r="J172" i="18"/>
  <c r="I2" i="18"/>
  <c r="J2" i="18" s="1"/>
  <c r="I48" i="18"/>
  <c r="J48" i="18"/>
  <c r="I45" i="18"/>
  <c r="J45" i="18" s="1"/>
  <c r="I163" i="18"/>
  <c r="J163" i="18"/>
  <c r="I22" i="18"/>
  <c r="J22" i="18" s="1"/>
  <c r="I117" i="18"/>
  <c r="J117" i="18"/>
  <c r="I104" i="18"/>
  <c r="J104" i="18" s="1"/>
  <c r="I151" i="18"/>
  <c r="J151" i="18"/>
  <c r="I136" i="18"/>
  <c r="J136" i="18" s="1"/>
  <c r="I85" i="18"/>
  <c r="J85" i="18"/>
  <c r="I130" i="18"/>
  <c r="J130" i="18" s="1"/>
  <c r="I159" i="18"/>
  <c r="J159" i="18"/>
  <c r="I161" i="18"/>
  <c r="J161" i="18" s="1"/>
  <c r="I156" i="18"/>
  <c r="J156" i="18"/>
  <c r="I65" i="18"/>
  <c r="J65" i="18" s="1"/>
  <c r="I19" i="18"/>
  <c r="J19" i="18"/>
  <c r="I83" i="18"/>
  <c r="J83" i="18" s="1"/>
  <c r="I162" i="18"/>
  <c r="J162" i="18"/>
  <c r="I6" i="18"/>
  <c r="J6" i="18" s="1"/>
  <c r="I25" i="18"/>
  <c r="J25" i="18"/>
  <c r="I32" i="18"/>
  <c r="J32" i="18" s="1"/>
  <c r="I90" i="18"/>
  <c r="J90" i="18"/>
  <c r="I152" i="18"/>
  <c r="J152" i="18" s="1"/>
  <c r="I100" i="18"/>
  <c r="J100" i="18"/>
  <c r="I10" i="18"/>
  <c r="J10" i="18" s="1"/>
  <c r="I112" i="18"/>
  <c r="J112" i="18"/>
  <c r="I41" i="18"/>
  <c r="J41" i="18" s="1"/>
  <c r="I145" i="18"/>
  <c r="J145" i="18"/>
  <c r="I17" i="18"/>
  <c r="J17" i="18" s="1"/>
  <c r="I177" i="18"/>
  <c r="J177" i="18"/>
  <c r="I134" i="18"/>
  <c r="J134" i="18" s="1"/>
  <c r="I150" i="18"/>
  <c r="J150" i="18"/>
  <c r="I180" i="18"/>
  <c r="J180" i="18" s="1"/>
  <c r="I50" i="18"/>
  <c r="J50" i="18"/>
  <c r="I115" i="18"/>
  <c r="J115" i="18" s="1"/>
  <c r="M8" i="18"/>
  <c r="I153" i="18"/>
  <c r="J153" i="18" s="1"/>
  <c r="G54" i="12"/>
  <c r="K54" i="12"/>
  <c r="J53" i="12"/>
  <c r="I53" i="12"/>
  <c r="H53" i="12"/>
  <c r="G53" i="12"/>
  <c r="K53" i="12"/>
  <c r="K48" i="12"/>
  <c r="H48" i="12"/>
  <c r="G48" i="12"/>
  <c r="J47" i="12"/>
  <c r="I47" i="12"/>
  <c r="H47" i="12"/>
  <c r="G47" i="12"/>
  <c r="K47" i="12"/>
  <c r="K43" i="12"/>
  <c r="H43" i="12"/>
  <c r="G43" i="12"/>
  <c r="J42" i="12"/>
  <c r="I42" i="12"/>
  <c r="H42" i="12"/>
  <c r="G42" i="12"/>
  <c r="K42" i="12"/>
  <c r="K37" i="12"/>
  <c r="H37" i="12"/>
  <c r="G37" i="12"/>
  <c r="J36" i="12"/>
  <c r="I36" i="12"/>
  <c r="H36" i="12"/>
  <c r="G36" i="12"/>
  <c r="K36" i="12"/>
  <c r="K32" i="12"/>
  <c r="H32" i="12"/>
  <c r="G32" i="12"/>
  <c r="J31" i="12"/>
  <c r="I31" i="12"/>
  <c r="H31" i="12"/>
  <c r="G31" i="12"/>
  <c r="K31" i="12"/>
  <c r="K26" i="12"/>
  <c r="J26" i="12"/>
  <c r="H26" i="12"/>
  <c r="G26" i="12"/>
  <c r="I20" i="12"/>
  <c r="N23" i="12"/>
  <c r="K23" i="12"/>
  <c r="J23" i="12"/>
  <c r="I23" i="12"/>
  <c r="N22" i="12"/>
  <c r="K22" i="12"/>
  <c r="J22" i="12"/>
  <c r="I22" i="12"/>
  <c r="Z21" i="12"/>
  <c r="N21" i="12"/>
  <c r="K21" i="12"/>
  <c r="J21" i="12"/>
  <c r="I21" i="12"/>
  <c r="Z20" i="12"/>
  <c r="N20" i="12"/>
  <c r="K20" i="12"/>
  <c r="J20" i="12"/>
  <c r="Z19" i="12"/>
  <c r="N19" i="12"/>
  <c r="K19" i="12"/>
  <c r="J19" i="12"/>
  <c r="Z18" i="12"/>
  <c r="N18" i="12"/>
  <c r="K18" i="12"/>
  <c r="J18" i="12"/>
  <c r="I18" i="12"/>
  <c r="Z17" i="12"/>
  <c r="N17" i="12"/>
  <c r="K17" i="12"/>
  <c r="J17" i="12"/>
  <c r="I17" i="12"/>
  <c r="Z16" i="12"/>
  <c r="N16" i="12"/>
  <c r="K16" i="12"/>
  <c r="J16" i="12"/>
  <c r="Z15" i="12"/>
  <c r="N15" i="12"/>
  <c r="K15" i="12"/>
  <c r="J15" i="12"/>
  <c r="Z14" i="12"/>
  <c r="N14" i="12"/>
  <c r="K14" i="12"/>
  <c r="J14" i="12"/>
  <c r="I14" i="12"/>
  <c r="Z13" i="12"/>
  <c r="N13" i="12"/>
  <c r="K13" i="12"/>
  <c r="J13" i="12"/>
  <c r="I13" i="12"/>
  <c r="Z12" i="12"/>
  <c r="N12" i="12"/>
  <c r="K12" i="12"/>
  <c r="J12" i="12"/>
  <c r="Z11" i="12"/>
  <c r="N11" i="12"/>
  <c r="K11" i="12"/>
  <c r="J11" i="12"/>
  <c r="Z10" i="12"/>
  <c r="N10" i="12"/>
  <c r="K10" i="12"/>
  <c r="J10" i="12"/>
  <c r="I10" i="12"/>
  <c r="Z9" i="12"/>
  <c r="N9" i="12"/>
  <c r="K9" i="12"/>
  <c r="J9" i="12"/>
  <c r="I9" i="12"/>
  <c r="Z8" i="12"/>
  <c r="N8" i="12"/>
  <c r="K8" i="12"/>
  <c r="J8" i="12"/>
  <c r="Z7" i="12"/>
  <c r="N7" i="12"/>
  <c r="K7" i="12"/>
  <c r="J7" i="12"/>
  <c r="Z6" i="12"/>
  <c r="N6" i="12"/>
  <c r="K6" i="12"/>
  <c r="J6" i="12"/>
  <c r="I6" i="12"/>
  <c r="Z5" i="12"/>
  <c r="N5" i="12"/>
  <c r="K5" i="12"/>
  <c r="J5" i="12"/>
  <c r="I5" i="12"/>
  <c r="Z4" i="12"/>
  <c r="N4" i="12"/>
  <c r="K4" i="12"/>
  <c r="J4" i="12"/>
  <c r="Z3" i="12"/>
  <c r="Z2" i="12"/>
  <c r="I7" i="12"/>
  <c r="I11" i="12"/>
  <c r="I15" i="12"/>
  <c r="I19" i="12"/>
  <c r="I4" i="12"/>
  <c r="I8" i="12"/>
  <c r="I12" i="12"/>
  <c r="I16" i="12"/>
  <c r="E25" i="9"/>
  <c r="E14" i="9"/>
  <c r="H25" i="9"/>
  <c r="D14" i="9"/>
  <c r="F14" i="9"/>
  <c r="F24" i="9"/>
  <c r="F13" i="9"/>
  <c r="D13" i="9"/>
  <c r="F12" i="9"/>
  <c r="F23" i="9"/>
  <c r="H23" i="9"/>
  <c r="E22" i="9"/>
  <c r="D12" i="9"/>
  <c r="D15" i="9"/>
  <c r="F9" i="9"/>
  <c r="G8" i="9"/>
  <c r="H8" i="9"/>
  <c r="F8" i="9"/>
  <c r="F6" i="9"/>
  <c r="G5" i="9"/>
  <c r="H5" i="9"/>
  <c r="F5" i="9"/>
  <c r="L12" i="3"/>
  <c r="L11" i="3"/>
  <c r="M5" i="3"/>
  <c r="K5" i="3"/>
  <c r="N2" i="3"/>
  <c r="M6" i="3"/>
  <c r="M2" i="3"/>
  <c r="M11" i="3"/>
  <c r="G12" i="9"/>
  <c r="H12" i="9"/>
  <c r="E15" i="9"/>
  <c r="K6" i="3"/>
  <c r="M12" i="3"/>
</calcChain>
</file>

<file path=xl/comments1.xml><?xml version="1.0" encoding="utf-8"?>
<comments xmlns="http://schemas.openxmlformats.org/spreadsheetml/2006/main">
  <authors>
    <author>A satisfied Microsoft Office user</author>
  </authors>
  <commentList>
    <comment ref="C3" authorId="0" shapeId="0">
      <text>
        <r>
          <rPr>
            <sz val="9"/>
            <color indexed="81"/>
            <rFont val="Tahoma"/>
            <family val="2"/>
          </rPr>
          <t xml:space="preserve">Number of Beds at the facility providing long-term care.  
</t>
        </r>
      </text>
    </comment>
    <comment ref="D3" authorId="0" shapeId="0">
      <text>
        <r>
          <rPr>
            <sz val="9"/>
            <color indexed="81"/>
            <rFont val="Tahoma"/>
            <family val="2"/>
          </rPr>
          <t xml:space="preserve">Location of the facility
</t>
        </r>
      </text>
    </comment>
    <comment ref="E3" authorId="0" shapeId="0">
      <text>
        <r>
          <rPr>
            <sz val="9"/>
            <color indexed="81"/>
            <rFont val="Tahoma"/>
            <family val="2"/>
          </rPr>
          <t xml:space="preserve">What program handles complaint resolution?  Local program or State department for aging.
</t>
        </r>
      </text>
    </comment>
  </commentList>
</comments>
</file>

<file path=xl/comments2.xml><?xml version="1.0" encoding="utf-8"?>
<comments xmlns="http://schemas.openxmlformats.org/spreadsheetml/2006/main">
  <authors>
    <author>A satisfied Microsoft Office user</author>
  </authors>
  <commentList>
    <comment ref="C3" authorId="0" shapeId="0">
      <text>
        <r>
          <rPr>
            <sz val="9"/>
            <color indexed="81"/>
            <rFont val="Tahoma"/>
            <family val="2"/>
          </rPr>
          <t xml:space="preserve">Number of Beds at the facility providing long-term care.  
</t>
        </r>
      </text>
    </comment>
    <comment ref="D3" authorId="0" shapeId="0">
      <text>
        <r>
          <rPr>
            <sz val="9"/>
            <color indexed="81"/>
            <rFont val="Tahoma"/>
            <family val="2"/>
          </rPr>
          <t xml:space="preserve">Location of the facility
</t>
        </r>
      </text>
    </comment>
    <comment ref="E3" authorId="0" shapeId="0">
      <text>
        <r>
          <rPr>
            <sz val="9"/>
            <color indexed="81"/>
            <rFont val="Tahoma"/>
            <family val="2"/>
          </rPr>
          <t xml:space="preserve">What program handles complaint resolution?  Local program or State department for aging.
</t>
        </r>
      </text>
    </comment>
  </commentList>
</comments>
</file>

<file path=xl/comments3.xml><?xml version="1.0" encoding="utf-8"?>
<comments xmlns="http://schemas.openxmlformats.org/spreadsheetml/2006/main">
  <authors>
    <author>RAndrews</author>
  </authors>
  <commentList>
    <comment ref="D12" authorId="0" shapeId="0">
      <text>
        <r>
          <rPr>
            <b/>
            <sz val="9"/>
            <color indexed="81"/>
            <rFont val="Tahoma"/>
            <family val="2"/>
          </rPr>
          <t>SSR(Extra) = SSR(Full) - SSR(Reduced)
or equivalently 
SSR(Extra) = SSE(Reduced) - SSE(Full)</t>
        </r>
        <r>
          <rPr>
            <sz val="9"/>
            <color indexed="81"/>
            <rFont val="Tahoma"/>
            <family val="2"/>
          </rPr>
          <t xml:space="preserve">
</t>
        </r>
      </text>
    </comment>
    <comment ref="E12" authorId="0" shapeId="0">
      <text>
        <r>
          <rPr>
            <b/>
            <sz val="9"/>
            <color indexed="81"/>
            <rFont val="Tahoma"/>
            <family val="2"/>
          </rPr>
          <t>d.f. Extra = 3 dummy variables representing the 4 regions.</t>
        </r>
        <r>
          <rPr>
            <sz val="9"/>
            <color indexed="81"/>
            <rFont val="Tahoma"/>
            <family val="2"/>
          </rPr>
          <t xml:space="preserve">
</t>
        </r>
      </text>
    </comment>
    <comment ref="F12" authorId="0" shapeId="0">
      <text>
        <r>
          <rPr>
            <b/>
            <sz val="9"/>
            <color indexed="81"/>
            <rFont val="Tahoma"/>
            <family val="2"/>
          </rPr>
          <t>MSR(Extra) = MSR(Region) =
SSR(Extra) / d.f.(Extra)</t>
        </r>
        <r>
          <rPr>
            <sz val="9"/>
            <color indexed="81"/>
            <rFont val="Tahoma"/>
            <family val="2"/>
          </rPr>
          <t xml:space="preserve">
</t>
        </r>
      </text>
    </comment>
    <comment ref="G12" authorId="0" shapeId="0">
      <text>
        <r>
          <rPr>
            <b/>
            <sz val="9"/>
            <color indexed="81"/>
            <rFont val="Tahoma"/>
            <family val="2"/>
          </rPr>
          <t xml:space="preserve">Test Statistic or F-Statistic  for testing the significance of Extra Components 
(3 dummy variables representing Region) </t>
        </r>
        <r>
          <rPr>
            <sz val="9"/>
            <color indexed="81"/>
            <rFont val="Tahoma"/>
            <family val="2"/>
          </rPr>
          <t xml:space="preserve">
</t>
        </r>
      </text>
    </comment>
    <comment ref="H12" authorId="0" shapeId="0">
      <text>
        <r>
          <rPr>
            <b/>
            <sz val="9"/>
            <color indexed="81"/>
            <rFont val="Tahoma"/>
            <family val="2"/>
          </rPr>
          <t xml:space="preserve">p-value for testing the significance of Extra Components 
(3 dummy variables representing Region) </t>
        </r>
        <r>
          <rPr>
            <sz val="9"/>
            <color indexed="81"/>
            <rFont val="Tahoma"/>
            <family val="2"/>
          </rPr>
          <t xml:space="preserve">
</t>
        </r>
      </text>
    </comment>
    <comment ref="D13" authorId="0" shapeId="0">
      <text>
        <r>
          <rPr>
            <b/>
            <sz val="9"/>
            <color indexed="81"/>
            <rFont val="Tahoma"/>
            <family val="2"/>
          </rPr>
          <t>SSR(Reduced) or SSR(Model 1)</t>
        </r>
        <r>
          <rPr>
            <sz val="9"/>
            <color indexed="81"/>
            <rFont val="Tahoma"/>
            <family val="2"/>
          </rPr>
          <t xml:space="preserve">
</t>
        </r>
      </text>
    </comment>
    <comment ref="D14" authorId="0" shapeId="0">
      <text>
        <r>
          <rPr>
            <b/>
            <sz val="9"/>
            <color indexed="81"/>
            <rFont val="Tahoma"/>
            <family val="2"/>
          </rPr>
          <t>SSE(Full) or 
SSE(Model 2)</t>
        </r>
        <r>
          <rPr>
            <sz val="9"/>
            <color indexed="81"/>
            <rFont val="Tahoma"/>
            <family val="2"/>
          </rPr>
          <t xml:space="preserve">
</t>
        </r>
      </text>
    </comment>
    <comment ref="F14" authorId="0" shapeId="0">
      <text>
        <r>
          <rPr>
            <b/>
            <sz val="9"/>
            <color indexed="81"/>
            <rFont val="Tahoma"/>
            <family val="2"/>
          </rPr>
          <t>MSE(Full) =
MSE(Model 2)</t>
        </r>
        <r>
          <rPr>
            <sz val="9"/>
            <color indexed="81"/>
            <rFont val="Tahoma"/>
            <family val="2"/>
          </rPr>
          <t xml:space="preserve">
</t>
        </r>
      </text>
    </comment>
  </commentList>
</comments>
</file>

<file path=xl/comments4.xml><?xml version="1.0" encoding="utf-8"?>
<comments xmlns="http://schemas.openxmlformats.org/spreadsheetml/2006/main">
  <authors>
    <author>RAndrews</author>
  </authors>
  <commentList>
    <comment ref="A1" authorId="0" shapeId="0">
      <text>
        <r>
          <rPr>
            <b/>
            <sz val="9"/>
            <color indexed="81"/>
            <rFont val="Tahoma"/>
            <family val="2"/>
          </rPr>
          <t>Data collected by Dr. Custer from listings of Richmond area homes, fall 2011.</t>
        </r>
        <r>
          <rPr>
            <sz val="9"/>
            <color indexed="81"/>
            <rFont val="Tahoma"/>
            <family val="2"/>
          </rPr>
          <t xml:space="preserve">
</t>
        </r>
      </text>
    </comment>
    <comment ref="C1" authorId="0" shapeId="0">
      <text>
        <r>
          <rPr>
            <b/>
            <sz val="9"/>
            <color indexed="81"/>
            <rFont val="Tahoma"/>
            <family val="2"/>
          </rPr>
          <t>1. Chesterfield  2. Goochland  3. Henrico  4. Richmond</t>
        </r>
        <r>
          <rPr>
            <sz val="9"/>
            <color indexed="81"/>
            <rFont val="Tahoma"/>
            <family val="2"/>
          </rPr>
          <t xml:space="preserve">
</t>
        </r>
      </text>
    </comment>
    <comment ref="I1" authorId="0" shapeId="0">
      <text>
        <r>
          <rPr>
            <b/>
            <sz val="9"/>
            <color indexed="81"/>
            <rFont val="Tahoma"/>
            <family val="2"/>
          </rPr>
          <t>0 = other
1 = Long &amp; Foster REALTORS
2 = RE/MAX Commonwealth
3 = Joyner Fine Properties
4 = Coldwell Banker
5 = Virginia Realty &amp; Relocation</t>
        </r>
        <r>
          <rPr>
            <sz val="9"/>
            <color indexed="81"/>
            <rFont val="Tahoma"/>
            <family val="2"/>
          </rPr>
          <t xml:space="preserve">
 </t>
        </r>
      </text>
    </comment>
  </commentList>
</comments>
</file>

<file path=xl/sharedStrings.xml><?xml version="1.0" encoding="utf-8"?>
<sst xmlns="http://schemas.openxmlformats.org/spreadsheetml/2006/main" count="861" uniqueCount="189">
  <si>
    <t xml:space="preserve">Panel </t>
  </si>
  <si>
    <r>
      <t>b</t>
    </r>
    <r>
      <rPr>
        <b/>
        <vertAlign val="subscript"/>
        <sz val="16"/>
        <rFont val="Arial"/>
        <family val="2"/>
      </rPr>
      <t>0</t>
    </r>
  </si>
  <si>
    <r>
      <t>b</t>
    </r>
    <r>
      <rPr>
        <b/>
        <vertAlign val="subscript"/>
        <sz val="16"/>
        <rFont val="Arial"/>
        <family val="2"/>
      </rPr>
      <t>1</t>
    </r>
    <r>
      <rPr>
        <sz val="11"/>
        <color indexed="8"/>
        <rFont val="Calibri"/>
        <family val="2"/>
      </rPr>
      <t/>
    </r>
  </si>
  <si>
    <r>
      <t>b</t>
    </r>
    <r>
      <rPr>
        <b/>
        <vertAlign val="subscript"/>
        <sz val="16"/>
        <rFont val="Arial"/>
        <family val="2"/>
      </rPr>
      <t>D</t>
    </r>
  </si>
  <si>
    <r>
      <t>b</t>
    </r>
    <r>
      <rPr>
        <b/>
        <vertAlign val="subscript"/>
        <sz val="16"/>
        <rFont val="Arial"/>
        <family val="2"/>
      </rPr>
      <t>1D</t>
    </r>
  </si>
  <si>
    <t>c</t>
  </si>
  <si>
    <t>Select a Panel from a, b, c, or d</t>
  </si>
  <si>
    <t xml:space="preserve">Intercept </t>
  </si>
  <si>
    <t>Slope</t>
  </si>
  <si>
    <t>D=0</t>
  </si>
  <si>
    <t>D=1</t>
  </si>
  <si>
    <t>X</t>
  </si>
  <si>
    <t>Freshman = Reference</t>
  </si>
  <si>
    <t>Sophomore = Reference</t>
  </si>
  <si>
    <t>Senior = Reference</t>
  </si>
  <si>
    <t>Category</t>
  </si>
  <si>
    <t>Soph</t>
  </si>
  <si>
    <t>Junior</t>
  </si>
  <si>
    <t>Senior</t>
  </si>
  <si>
    <t>Fresh</t>
  </si>
  <si>
    <t>Freshman</t>
  </si>
  <si>
    <t>Sophomore</t>
  </si>
  <si>
    <t>Coefficients</t>
  </si>
  <si>
    <r>
      <t xml:space="preserve">Canavos &amp; Miller 10.79 </t>
    </r>
    <r>
      <rPr>
        <b/>
        <sz val="10"/>
        <rFont val="Arial"/>
        <family val="2"/>
      </rPr>
      <t>(1990 data on complaints about long-term care for facilities in VA )</t>
    </r>
  </si>
  <si>
    <t>Area</t>
  </si>
  <si>
    <t># Complaints</t>
  </si>
  <si>
    <t># of Beds</t>
  </si>
  <si>
    <t>Location</t>
  </si>
  <si>
    <t>Program</t>
  </si>
  <si>
    <t>Rural</t>
  </si>
  <si>
    <t>Local</t>
  </si>
  <si>
    <t xml:space="preserve">Rural </t>
  </si>
  <si>
    <t>Urban</t>
  </si>
  <si>
    <t>Mixed</t>
  </si>
  <si>
    <t>State</t>
  </si>
  <si>
    <t>Slope for State &amp; Local not the same</t>
  </si>
  <si>
    <t>SUMMARY OUTPUT</t>
  </si>
  <si>
    <t>Local*Beds</t>
  </si>
  <si>
    <t>Independent variables</t>
  </si>
  <si>
    <t>Ŷ(Beds only)</t>
  </si>
  <si>
    <t>State Ŷ</t>
  </si>
  <si>
    <t>Local Ŷ</t>
  </si>
  <si>
    <t>State*Beds</t>
  </si>
  <si>
    <t>Regression Statistics</t>
  </si>
  <si>
    <t>Multiple R</t>
  </si>
  <si>
    <t>R Square</t>
  </si>
  <si>
    <t>Adjusted R Square</t>
  </si>
  <si>
    <t>Standard Error</t>
  </si>
  <si>
    <t>Observations</t>
  </si>
  <si>
    <t>ANOVA</t>
  </si>
  <si>
    <t>df</t>
  </si>
  <si>
    <t>SS</t>
  </si>
  <si>
    <t>MS</t>
  </si>
  <si>
    <t>F</t>
  </si>
  <si>
    <t>Significance F</t>
  </si>
  <si>
    <t>Regression</t>
  </si>
  <si>
    <t>Residual</t>
  </si>
  <si>
    <t>Total</t>
  </si>
  <si>
    <t>t Stat</t>
  </si>
  <si>
    <t>P-value</t>
  </si>
  <si>
    <t>Lower 95%</t>
  </si>
  <si>
    <t>Upper 95%</t>
  </si>
  <si>
    <t>Intercept</t>
  </si>
  <si>
    <t>R-square</t>
  </si>
  <si>
    <t>p-value</t>
  </si>
  <si>
    <t>x=4000</t>
  </si>
  <si>
    <t>Both</t>
  </si>
  <si>
    <t>The above model is represented by dashed lines</t>
  </si>
  <si>
    <t>The above model is represented by solid lines</t>
  </si>
  <si>
    <t>Lower 95.0%</t>
  </si>
  <si>
    <t>Upper 95.0%</t>
  </si>
  <si>
    <r>
      <rPr>
        <sz val="10"/>
        <color indexed="17"/>
        <rFont val="Arial"/>
        <family val="2"/>
      </rPr>
      <t xml:space="preserve">Model 1 is Reduced Model </t>
    </r>
    <r>
      <rPr>
        <sz val="10"/>
        <rFont val="Arial"/>
        <family val="2"/>
      </rPr>
      <t xml:space="preserve">   &amp;  </t>
    </r>
    <r>
      <rPr>
        <sz val="10"/>
        <color indexed="60"/>
        <rFont val="Arial"/>
        <family val="2"/>
      </rPr>
      <t xml:space="preserve"> Model 2 is the Full Model</t>
    </r>
  </si>
  <si>
    <r>
      <rPr>
        <sz val="12"/>
        <color indexed="17"/>
        <rFont val="Arial"/>
        <family val="2"/>
      </rPr>
      <t xml:space="preserve">[Reduced Model] </t>
    </r>
    <r>
      <rPr>
        <sz val="12"/>
        <rFont val="Arial"/>
        <family val="2"/>
      </rPr>
      <t xml:space="preserve"> +</t>
    </r>
    <r>
      <rPr>
        <sz val="12"/>
        <color indexed="60"/>
        <rFont val="Arial"/>
        <family val="2"/>
      </rPr>
      <t xml:space="preserve"> </t>
    </r>
    <r>
      <rPr>
        <sz val="12"/>
        <color indexed="12"/>
        <rFont val="Arial"/>
        <family val="2"/>
      </rPr>
      <t>[Additional or Extra Component(s)]</t>
    </r>
    <r>
      <rPr>
        <sz val="12"/>
        <color indexed="60"/>
        <rFont val="Arial"/>
        <family val="2"/>
      </rPr>
      <t xml:space="preserve"> = [Full Model]</t>
    </r>
  </si>
  <si>
    <t>The desire is to test to determine if the value added by the [Additional Component(s)] is statistically significant.</t>
  </si>
  <si>
    <r>
      <t>H</t>
    </r>
    <r>
      <rPr>
        <b/>
        <vertAlign val="subscript"/>
        <sz val="10"/>
        <rFont val="Arial"/>
        <family val="2"/>
      </rPr>
      <t>0</t>
    </r>
    <r>
      <rPr>
        <b/>
        <sz val="10"/>
        <rFont val="Arial"/>
        <family val="2"/>
      </rPr>
      <t>: No value added by the [Extra Component(s)]</t>
    </r>
  </si>
  <si>
    <t>Equivalently</t>
  </si>
  <si>
    <r>
      <t>H</t>
    </r>
    <r>
      <rPr>
        <b/>
        <vertAlign val="subscript"/>
        <sz val="10"/>
        <rFont val="Arial"/>
        <family val="2"/>
      </rPr>
      <t>0</t>
    </r>
    <r>
      <rPr>
        <b/>
        <sz val="10"/>
        <rFont val="Arial"/>
        <family val="2"/>
      </rPr>
      <t xml:space="preserve">: All </t>
    </r>
    <r>
      <rPr>
        <b/>
        <sz val="10"/>
        <rFont val="Calibri"/>
        <family val="2"/>
      </rPr>
      <t>β</t>
    </r>
    <r>
      <rPr>
        <b/>
        <vertAlign val="subscript"/>
        <sz val="10"/>
        <rFont val="Arial"/>
        <family val="2"/>
      </rPr>
      <t>j</t>
    </r>
    <r>
      <rPr>
        <b/>
        <sz val="10"/>
        <rFont val="Arial"/>
        <family val="2"/>
      </rPr>
      <t xml:space="preserve"> for [Extra Component(s)] = 0</t>
    </r>
  </si>
  <si>
    <r>
      <t>H</t>
    </r>
    <r>
      <rPr>
        <b/>
        <vertAlign val="subscript"/>
        <sz val="10"/>
        <rFont val="Arial"/>
        <family val="2"/>
      </rPr>
      <t>a</t>
    </r>
    <r>
      <rPr>
        <b/>
        <sz val="10"/>
        <rFont val="Arial"/>
        <family val="2"/>
      </rPr>
      <t>: Value is added by the [Extra Component(s)]</t>
    </r>
  </si>
  <si>
    <r>
      <t>H</t>
    </r>
    <r>
      <rPr>
        <b/>
        <vertAlign val="subscript"/>
        <sz val="10"/>
        <rFont val="Arial"/>
        <family val="2"/>
      </rPr>
      <t>a</t>
    </r>
    <r>
      <rPr>
        <b/>
        <sz val="10"/>
        <rFont val="Arial"/>
        <family val="2"/>
      </rPr>
      <t xml:space="preserve">: At least one </t>
    </r>
    <r>
      <rPr>
        <b/>
        <sz val="10"/>
        <rFont val="Calibri"/>
        <family val="2"/>
      </rPr>
      <t>β</t>
    </r>
    <r>
      <rPr>
        <b/>
        <vertAlign val="subscript"/>
        <sz val="10"/>
        <rFont val="Arial"/>
        <family val="2"/>
      </rPr>
      <t>j</t>
    </r>
    <r>
      <rPr>
        <b/>
        <sz val="10"/>
        <rFont val="Arial"/>
        <family val="2"/>
      </rPr>
      <t xml:space="preserve"> for [Extra Component(s)] </t>
    </r>
    <r>
      <rPr>
        <b/>
        <sz val="10"/>
        <rFont val="Calibri"/>
        <family val="2"/>
      </rPr>
      <t>≠</t>
    </r>
    <r>
      <rPr>
        <b/>
        <sz val="10"/>
        <rFont val="Arial"/>
        <family val="2"/>
      </rPr>
      <t xml:space="preserve"> 0</t>
    </r>
  </si>
  <si>
    <t xml:space="preserve">Run the Regression for Model 1 [Reduced Model]  obtaining SSR(Reduced) = SSR(R) and SSE(Reduced) = SSE(R) </t>
  </si>
  <si>
    <t xml:space="preserve">Run the Regression for Model 2 [Full Model]  obtaining SSR(Full) = SSR(F) and SSE(Full) = SSE(F) </t>
  </si>
  <si>
    <r>
      <t>{</t>
    </r>
    <r>
      <rPr>
        <b/>
        <sz val="12"/>
        <rFont val="Arial"/>
        <family val="2"/>
      </rPr>
      <t>d</t>
    </r>
    <r>
      <rPr>
        <sz val="10"/>
        <rFont val="Arial"/>
        <family val="2"/>
      </rPr>
      <t>egrees of</t>
    </r>
    <r>
      <rPr>
        <b/>
        <sz val="12"/>
        <rFont val="Arial"/>
        <family val="2"/>
      </rPr>
      <t xml:space="preserve"> f</t>
    </r>
    <r>
      <rPr>
        <sz val="10"/>
        <rFont val="Arial"/>
        <family val="2"/>
      </rPr>
      <t>reedom for SSE(Full)} = {</t>
    </r>
    <r>
      <rPr>
        <b/>
        <sz val="12"/>
        <rFont val="Arial"/>
        <family val="2"/>
      </rPr>
      <t>d</t>
    </r>
    <r>
      <rPr>
        <sz val="10"/>
        <rFont val="Arial"/>
        <family val="2"/>
      </rPr>
      <t xml:space="preserve">egrees of </t>
    </r>
    <r>
      <rPr>
        <b/>
        <sz val="12"/>
        <rFont val="Arial"/>
        <family val="2"/>
      </rPr>
      <t>f</t>
    </r>
    <r>
      <rPr>
        <sz val="10"/>
        <rFont val="Arial"/>
        <family val="2"/>
      </rPr>
      <t>reedom for SSE(Reduced)} + {</t>
    </r>
    <r>
      <rPr>
        <b/>
        <sz val="12"/>
        <rFont val="Arial"/>
        <family val="2"/>
      </rPr>
      <t>d</t>
    </r>
    <r>
      <rPr>
        <sz val="10"/>
        <rFont val="Arial"/>
        <family val="2"/>
      </rPr>
      <t xml:space="preserve">egrees of </t>
    </r>
    <r>
      <rPr>
        <b/>
        <sz val="12"/>
        <rFont val="Arial"/>
        <family val="2"/>
      </rPr>
      <t>f</t>
    </r>
    <r>
      <rPr>
        <sz val="10"/>
        <rFont val="Arial"/>
        <family val="2"/>
      </rPr>
      <t>reedom for SSR(Extra)}</t>
    </r>
  </si>
  <si>
    <r>
      <t>{</t>
    </r>
    <r>
      <rPr>
        <b/>
        <sz val="12"/>
        <rFont val="Arial"/>
        <family val="2"/>
      </rPr>
      <t>d</t>
    </r>
    <r>
      <rPr>
        <sz val="10"/>
        <rFont val="Arial"/>
        <family val="2"/>
      </rPr>
      <t xml:space="preserve">egrees of </t>
    </r>
    <r>
      <rPr>
        <b/>
        <sz val="12"/>
        <rFont val="Arial"/>
        <family val="2"/>
      </rPr>
      <t>f</t>
    </r>
    <r>
      <rPr>
        <sz val="10"/>
        <rFont val="Arial"/>
        <family val="2"/>
      </rPr>
      <t>reedom for SSR(Extra)} = number of additional extra linear components or variables</t>
    </r>
  </si>
  <si>
    <r>
      <t xml:space="preserve">Mean Square Regression for Extra = </t>
    </r>
    <r>
      <rPr>
        <b/>
        <sz val="12"/>
        <rFont val="Arial"/>
        <family val="2"/>
      </rPr>
      <t>MSR(Extra)</t>
    </r>
    <r>
      <rPr>
        <sz val="12"/>
        <rFont val="Arial"/>
        <family val="2"/>
      </rPr>
      <t xml:space="preserve"> = SSR(Extra) / {</t>
    </r>
    <r>
      <rPr>
        <b/>
        <sz val="12"/>
        <rFont val="Arial"/>
        <family val="2"/>
      </rPr>
      <t>d</t>
    </r>
    <r>
      <rPr>
        <sz val="12"/>
        <rFont val="Arial"/>
        <family val="2"/>
      </rPr>
      <t>egrees of</t>
    </r>
    <r>
      <rPr>
        <b/>
        <sz val="12"/>
        <rFont val="Arial"/>
        <family val="2"/>
      </rPr>
      <t xml:space="preserve"> f</t>
    </r>
    <r>
      <rPr>
        <sz val="12"/>
        <rFont val="Arial"/>
        <family val="2"/>
      </rPr>
      <t>reedom for SSR(Extra)}</t>
    </r>
  </si>
  <si>
    <t>MSR(Extra) is a variance estimate of variability attributable to the Extra Linear Components</t>
  </si>
  <si>
    <r>
      <t xml:space="preserve">Mean Square Error for Full = </t>
    </r>
    <r>
      <rPr>
        <b/>
        <sz val="12"/>
        <rFont val="Arial"/>
        <family val="2"/>
      </rPr>
      <t>MSE(Full)</t>
    </r>
    <r>
      <rPr>
        <sz val="12"/>
        <rFont val="Arial"/>
        <family val="2"/>
      </rPr>
      <t xml:space="preserve"> = SSE(Full) / {</t>
    </r>
    <r>
      <rPr>
        <b/>
        <sz val="12"/>
        <rFont val="Arial"/>
        <family val="2"/>
      </rPr>
      <t>d</t>
    </r>
    <r>
      <rPr>
        <sz val="12"/>
        <rFont val="Arial"/>
        <family val="2"/>
      </rPr>
      <t>egrees of</t>
    </r>
    <r>
      <rPr>
        <b/>
        <sz val="12"/>
        <rFont val="Arial"/>
        <family val="2"/>
      </rPr>
      <t xml:space="preserve"> f</t>
    </r>
    <r>
      <rPr>
        <sz val="12"/>
        <rFont val="Arial"/>
        <family val="2"/>
      </rPr>
      <t>reedom for SSE(Full)}</t>
    </r>
  </si>
  <si>
    <t>MSE(Full) is a variance estimate of variability attributable to the unexplained error in the full model</t>
  </si>
  <si>
    <r>
      <t>If</t>
    </r>
    <r>
      <rPr>
        <sz val="12"/>
        <rFont val="Arial"/>
        <family val="2"/>
      </rPr>
      <t xml:space="preserve"> </t>
    </r>
    <r>
      <rPr>
        <b/>
        <sz val="12"/>
        <rFont val="Arial"/>
        <family val="2"/>
      </rPr>
      <t>H</t>
    </r>
    <r>
      <rPr>
        <b/>
        <vertAlign val="subscript"/>
        <sz val="12"/>
        <rFont val="Arial"/>
        <family val="2"/>
      </rPr>
      <t>0</t>
    </r>
    <r>
      <rPr>
        <b/>
        <sz val="12"/>
        <rFont val="Arial"/>
        <family val="2"/>
      </rPr>
      <t xml:space="preserve"> above is true</t>
    </r>
    <r>
      <rPr>
        <sz val="10"/>
        <rFont val="Arial"/>
        <family val="2"/>
      </rPr>
      <t xml:space="preserve"> then one would</t>
    </r>
    <r>
      <rPr>
        <b/>
        <sz val="12"/>
        <rFont val="Arial"/>
        <family val="2"/>
      </rPr>
      <t xml:space="preserve"> expect MSR(Extra) ≈ MSE(Full)</t>
    </r>
    <r>
      <rPr>
        <sz val="10"/>
        <rFont val="Arial"/>
        <family val="2"/>
      </rPr>
      <t>, with ≈ denoting "</t>
    </r>
    <r>
      <rPr>
        <sz val="10"/>
        <rFont val="Arial"/>
        <family val="2"/>
      </rPr>
      <t xml:space="preserve">approximately equal." </t>
    </r>
  </si>
  <si>
    <r>
      <t xml:space="preserve">If </t>
    </r>
    <r>
      <rPr>
        <b/>
        <sz val="12"/>
        <rFont val="Arial"/>
        <family val="2"/>
      </rPr>
      <t>H</t>
    </r>
    <r>
      <rPr>
        <b/>
        <vertAlign val="subscript"/>
        <sz val="12"/>
        <rFont val="Arial"/>
        <family val="2"/>
      </rPr>
      <t>a</t>
    </r>
    <r>
      <rPr>
        <b/>
        <sz val="12"/>
        <rFont val="Arial"/>
        <family val="2"/>
      </rPr>
      <t xml:space="preserve"> above is true</t>
    </r>
    <r>
      <rPr>
        <sz val="10"/>
        <rFont val="Arial"/>
        <family val="2"/>
      </rPr>
      <t xml:space="preserve"> then one would</t>
    </r>
    <r>
      <rPr>
        <b/>
        <sz val="12"/>
        <rFont val="Arial"/>
        <family val="2"/>
      </rPr>
      <t xml:space="preserve"> expect MSR(Extra) &gt; MSE(Full)</t>
    </r>
    <r>
      <rPr>
        <sz val="10"/>
        <rFont val="Arial"/>
        <family val="2"/>
      </rPr>
      <t xml:space="preserve"> </t>
    </r>
  </si>
  <si>
    <r>
      <t>Hence this H</t>
    </r>
    <r>
      <rPr>
        <vertAlign val="subscript"/>
        <sz val="10"/>
        <rFont val="Arial"/>
        <family val="2"/>
      </rPr>
      <t>0</t>
    </r>
    <r>
      <rPr>
        <sz val="10"/>
        <rFont val="Arial"/>
        <family val="2"/>
      </rPr>
      <t xml:space="preserve"> and H</t>
    </r>
    <r>
      <rPr>
        <vertAlign val="subscript"/>
        <sz val="10"/>
        <rFont val="Arial"/>
        <family val="2"/>
      </rPr>
      <t>a</t>
    </r>
    <r>
      <rPr>
        <sz val="10"/>
        <rFont val="Arial"/>
        <family val="2"/>
      </rPr>
      <t xml:space="preserve"> are tested with a 1-tail upper-tail F-test using MSR(Extra), MSE(Full) and their respective degrees of freedom.</t>
    </r>
  </si>
  <si>
    <t>MSR(Extra)</t>
  </si>
  <si>
    <t>Numerator d.f. =  {degrees of freedom for SSR(Extra)}</t>
  </si>
  <si>
    <t>Test Statistic = F-Statistic =</t>
  </si>
  <si>
    <t>------------------------</t>
  </si>
  <si>
    <t>MSE(Full)</t>
  </si>
  <si>
    <t>Denominator d.f. =  {degrees of freedom for SSE(Full)}</t>
  </si>
  <si>
    <r>
      <rPr>
        <sz val="9"/>
        <color indexed="8"/>
        <rFont val="Arial"/>
        <family val="2"/>
      </rPr>
      <t>Model</t>
    </r>
  </si>
  <si>
    <r>
      <rPr>
        <sz val="9"/>
        <color indexed="8"/>
        <rFont val="Arial"/>
        <family val="2"/>
      </rPr>
      <t>Sum of Squares</t>
    </r>
  </si>
  <si>
    <r>
      <rPr>
        <sz val="9"/>
        <color indexed="8"/>
        <rFont val="Arial"/>
        <family val="2"/>
      </rPr>
      <t>df</t>
    </r>
  </si>
  <si>
    <r>
      <rPr>
        <sz val="9"/>
        <color indexed="8"/>
        <rFont val="Arial"/>
        <family val="2"/>
      </rPr>
      <t>Mean Square</t>
    </r>
  </si>
  <si>
    <r>
      <rPr>
        <sz val="9"/>
        <color indexed="8"/>
        <rFont val="Arial"/>
        <family val="2"/>
      </rPr>
      <t>F</t>
    </r>
  </si>
  <si>
    <r>
      <rPr>
        <sz val="9"/>
        <color indexed="8"/>
        <rFont val="Arial"/>
        <family val="2"/>
      </rPr>
      <t>Sig.</t>
    </r>
  </si>
  <si>
    <r>
      <rPr>
        <sz val="9"/>
        <color indexed="8"/>
        <rFont val="Arial"/>
        <family val="2"/>
      </rPr>
      <t>1</t>
    </r>
  </si>
  <si>
    <r>
      <rPr>
        <sz val="9"/>
        <color indexed="8"/>
        <rFont val="Arial"/>
        <family val="2"/>
      </rPr>
      <t>Regression</t>
    </r>
  </si>
  <si>
    <r>
      <rPr>
        <sz val="9"/>
        <color indexed="8"/>
        <rFont val="Arial"/>
        <family val="2"/>
      </rPr>
      <t>Residual</t>
    </r>
  </si>
  <si>
    <r>
      <rPr>
        <sz val="9"/>
        <color indexed="8"/>
        <rFont val="Arial"/>
        <family val="2"/>
      </rPr>
      <t>Total</t>
    </r>
  </si>
  <si>
    <r>
      <rPr>
        <sz val="9"/>
        <color indexed="8"/>
        <rFont val="Arial"/>
        <family val="2"/>
      </rPr>
      <t>2</t>
    </r>
  </si>
  <si>
    <t xml:space="preserve">Decomposition of SS Regression </t>
  </si>
  <si>
    <t>Mean Square</t>
  </si>
  <si>
    <t>Sig.</t>
  </si>
  <si>
    <t>Extra SS Contribution(Region)</t>
  </si>
  <si>
    <t>SS Regression for (6 variables)</t>
  </si>
  <si>
    <t>SS Residual (Error)</t>
  </si>
  <si>
    <t>Test whether a block of predictor variables (Region in this case) make a significant contribution</t>
  </si>
  <si>
    <r>
      <rPr>
        <b/>
        <sz val="11"/>
        <color indexed="60"/>
        <rFont val="Calibri"/>
        <family val="2"/>
      </rPr>
      <t xml:space="preserve">Test to see if at least one of the 3 dummy variables for region is </t>
    </r>
    <r>
      <rPr>
        <b/>
        <sz val="11"/>
        <color indexed="60"/>
        <rFont val="Calibri"/>
        <family val="2"/>
      </rPr>
      <t>≠ 0.</t>
    </r>
  </si>
  <si>
    <r>
      <t>H</t>
    </r>
    <r>
      <rPr>
        <vertAlign val="subscript"/>
        <sz val="11"/>
        <color indexed="8"/>
        <rFont val="Calibri"/>
        <family val="2"/>
      </rPr>
      <t>0</t>
    </r>
    <r>
      <rPr>
        <sz val="10"/>
        <rFont val="Arial"/>
        <family val="2"/>
      </rPr>
      <t>: Region makes no difference in predicting size</t>
    </r>
  </si>
  <si>
    <r>
      <t>H</t>
    </r>
    <r>
      <rPr>
        <b/>
        <vertAlign val="subscript"/>
        <sz val="11"/>
        <color indexed="60"/>
        <rFont val="Calibri"/>
        <family val="2"/>
      </rPr>
      <t>0</t>
    </r>
    <r>
      <rPr>
        <b/>
        <sz val="11"/>
        <color indexed="60"/>
        <rFont val="Calibri"/>
        <family val="2"/>
      </rPr>
      <t xml:space="preserve">: </t>
    </r>
    <r>
      <rPr>
        <b/>
        <sz val="11"/>
        <color indexed="60"/>
        <rFont val="Calibri"/>
        <family val="2"/>
      </rPr>
      <t>β</t>
    </r>
    <r>
      <rPr>
        <b/>
        <vertAlign val="subscript"/>
        <sz val="11"/>
        <color indexed="60"/>
        <rFont val="Calibri"/>
        <family val="2"/>
      </rPr>
      <t>NE</t>
    </r>
    <r>
      <rPr>
        <b/>
        <sz val="11"/>
        <color indexed="60"/>
        <rFont val="Calibri"/>
        <family val="2"/>
      </rPr>
      <t xml:space="preserve"> = β</t>
    </r>
    <r>
      <rPr>
        <b/>
        <vertAlign val="subscript"/>
        <sz val="11"/>
        <color indexed="60"/>
        <rFont val="Calibri"/>
        <family val="2"/>
      </rPr>
      <t>NC</t>
    </r>
    <r>
      <rPr>
        <b/>
        <sz val="11"/>
        <color indexed="60"/>
        <rFont val="Calibri"/>
        <family val="2"/>
      </rPr>
      <t xml:space="preserve"> = β</t>
    </r>
    <r>
      <rPr>
        <b/>
        <vertAlign val="subscript"/>
        <sz val="11"/>
        <color indexed="60"/>
        <rFont val="Calibri"/>
        <family val="2"/>
      </rPr>
      <t>S</t>
    </r>
    <r>
      <rPr>
        <b/>
        <sz val="11"/>
        <color indexed="60"/>
        <rFont val="Calibri"/>
        <family val="2"/>
      </rPr>
      <t xml:space="preserve"> = 0</t>
    </r>
  </si>
  <si>
    <r>
      <t>H</t>
    </r>
    <r>
      <rPr>
        <vertAlign val="subscript"/>
        <sz val="11"/>
        <color indexed="8"/>
        <rFont val="Calibri"/>
        <family val="2"/>
      </rPr>
      <t>a</t>
    </r>
    <r>
      <rPr>
        <sz val="10"/>
        <rFont val="Arial"/>
        <family val="2"/>
      </rPr>
      <t>: Region makes a difference in predicting size</t>
    </r>
  </si>
  <si>
    <r>
      <t>H</t>
    </r>
    <r>
      <rPr>
        <b/>
        <vertAlign val="subscript"/>
        <sz val="11"/>
        <color indexed="60"/>
        <rFont val="Calibri"/>
        <family val="2"/>
      </rPr>
      <t>a</t>
    </r>
    <r>
      <rPr>
        <b/>
        <sz val="11"/>
        <color indexed="60"/>
        <rFont val="Calibri"/>
        <family val="2"/>
      </rPr>
      <t>: Not all are = 0</t>
    </r>
  </si>
  <si>
    <t>p-value for the above test =</t>
  </si>
  <si>
    <r>
      <t xml:space="preserve"> &gt; any reasonable </t>
    </r>
    <r>
      <rPr>
        <b/>
        <sz val="11"/>
        <color indexed="60"/>
        <rFont val="Arial"/>
        <family val="2"/>
      </rPr>
      <t>α</t>
    </r>
    <r>
      <rPr>
        <b/>
        <sz val="11"/>
        <color indexed="60"/>
        <rFont val="Calibri"/>
        <family val="2"/>
      </rPr>
      <t>.  Hence Fail to Reject Null.</t>
    </r>
  </si>
  <si>
    <t>F-Statistic =</t>
  </si>
  <si>
    <t>MSR(Region)</t>
  </si>
  <si>
    <t>=</t>
  </si>
  <si>
    <t>MSE(Model 2)</t>
  </si>
  <si>
    <t>Numerator df =</t>
  </si>
  <si>
    <t>Denominator df =</t>
  </si>
  <si>
    <t>1.  Choose a model that explains as much of the total variability of Y as possible</t>
  </si>
  <si>
    <r>
      <t>Bigger R</t>
    </r>
    <r>
      <rPr>
        <vertAlign val="superscript"/>
        <sz val="12"/>
        <rFont val="Arial"/>
        <family val="2"/>
      </rPr>
      <t>2</t>
    </r>
    <r>
      <rPr>
        <sz val="12"/>
        <rFont val="Arial"/>
        <family val="2"/>
      </rPr>
      <t xml:space="preserve"> is better.</t>
    </r>
  </si>
  <si>
    <t>2.  Choose a simple model (KISS principle)</t>
  </si>
  <si>
    <t>Smaller number of predictor variables is simpler</t>
  </si>
  <si>
    <t>4.  Make sure the model makes sense relative to your understanding of reality</t>
  </si>
  <si>
    <t xml:space="preserve">Consider 2 Linear models for same dependent variable Y (sections 9.3 &amp; 9.4 pages 167-175) </t>
  </si>
  <si>
    <r>
      <t xml:space="preserve">Calculate Sum of Squares Regression of the [Extra Component(s)] = </t>
    </r>
    <r>
      <rPr>
        <b/>
        <sz val="12"/>
        <color indexed="12"/>
        <rFont val="Arial"/>
        <family val="2"/>
      </rPr>
      <t xml:space="preserve">SS(Extra) = </t>
    </r>
    <r>
      <rPr>
        <b/>
        <sz val="12"/>
        <color indexed="12"/>
        <rFont val="Arial"/>
        <family val="2"/>
      </rPr>
      <t>SSR(Extra) = SSR(Full) - SSR(Reduced)</t>
    </r>
  </si>
  <si>
    <r>
      <t>Note that also</t>
    </r>
    <r>
      <rPr>
        <sz val="12"/>
        <color indexed="12"/>
        <rFont val="Arial"/>
        <family val="2"/>
      </rPr>
      <t xml:space="preserve"> </t>
    </r>
    <r>
      <rPr>
        <b/>
        <sz val="12"/>
        <color indexed="12"/>
        <rFont val="Arial"/>
        <family val="2"/>
      </rPr>
      <t>SS(Extra) =</t>
    </r>
    <r>
      <rPr>
        <sz val="12"/>
        <color indexed="12"/>
        <rFont val="Arial"/>
        <family val="2"/>
      </rPr>
      <t xml:space="preserve"> </t>
    </r>
    <r>
      <rPr>
        <b/>
        <sz val="12"/>
        <color indexed="12"/>
        <rFont val="Arial"/>
        <family val="2"/>
      </rPr>
      <t>S</t>
    </r>
    <r>
      <rPr>
        <b/>
        <sz val="12"/>
        <color indexed="12"/>
        <rFont val="Arial"/>
        <family val="2"/>
      </rPr>
      <t>SR(Extra) = SSE(Reduced) - SSE(Full)</t>
    </r>
    <r>
      <rPr>
        <sz val="12"/>
        <rFont val="Arial"/>
        <family val="2"/>
      </rPr>
      <t xml:space="preserve"> </t>
    </r>
    <r>
      <rPr>
        <sz val="10"/>
        <rFont val="Arial"/>
        <family val="2"/>
      </rPr>
      <t>&amp; the sum of squares Total, SSTO, is the same for both models.</t>
    </r>
  </si>
  <si>
    <t>Count</t>
  </si>
  <si>
    <t>Price</t>
  </si>
  <si>
    <t>Bedrooms</t>
  </si>
  <si>
    <t>Baths</t>
  </si>
  <si>
    <t>Sq. Ft.</t>
  </si>
  <si>
    <t>Realtor</t>
  </si>
  <si>
    <t>Henrico</t>
  </si>
  <si>
    <t>Coldwell Banker</t>
  </si>
  <si>
    <t>Richmond</t>
  </si>
  <si>
    <t>Keller Williams Realty</t>
  </si>
  <si>
    <t>Long &amp; Foster REALTORS</t>
  </si>
  <si>
    <t>Chesterfield</t>
  </si>
  <si>
    <t>Resource Realty Services</t>
  </si>
  <si>
    <t>Virginia Realty &amp; Relocation</t>
  </si>
  <si>
    <t>GMAC Real Estate</t>
  </si>
  <si>
    <t>RE/MAX Commonwealth</t>
  </si>
  <si>
    <t>Oakstone Properties</t>
  </si>
  <si>
    <t>Cornwell Properties</t>
  </si>
  <si>
    <t>Joyner Fine Properties</t>
  </si>
  <si>
    <t>Hometown Realty</t>
  </si>
  <si>
    <t>Park Place Properties</t>
  </si>
  <si>
    <t>Prudential Slater James River</t>
  </si>
  <si>
    <t>Napier REALTORS® ERA</t>
  </si>
  <si>
    <t>Zip Realty Inc</t>
  </si>
  <si>
    <t>French &amp; Co REALTORS</t>
  </si>
  <si>
    <t>McGurn Co, Inc</t>
  </si>
  <si>
    <t>Continental Real Estate Group</t>
  </si>
  <si>
    <t>Hylas Realty Company</t>
  </si>
  <si>
    <t>Century 21 All American</t>
  </si>
  <si>
    <t>Olds Estates and Properties</t>
  </si>
  <si>
    <t>Pollard &amp; Bagby</t>
  </si>
  <si>
    <t>High Net Worth Properties</t>
  </si>
  <si>
    <t>Goochland</t>
  </si>
  <si>
    <t>Premier Properties Realty LLC</t>
  </si>
  <si>
    <t>Napier REALTORS ERA</t>
  </si>
  <si>
    <t>Virginia Capital Realty</t>
  </si>
  <si>
    <t>Region #</t>
  </si>
  <si>
    <t>Big_5_#</t>
  </si>
  <si>
    <t>#</t>
  </si>
  <si>
    <t>Listing Realtor</t>
  </si>
  <si>
    <t>Frequency</t>
  </si>
  <si>
    <t>Not a Top 5 Realtor</t>
  </si>
  <si>
    <t>Realtor Group</t>
  </si>
  <si>
    <t>Example of Effect Coding</t>
  </si>
  <si>
    <t>I will not use effect coding for any examples in this file.</t>
  </si>
  <si>
    <t>Reduced Model</t>
  </si>
  <si>
    <t>Full Model</t>
  </si>
  <si>
    <r>
      <t xml:space="preserve">Test whether several </t>
    </r>
    <r>
      <rPr>
        <b/>
        <sz val="11"/>
        <color indexed="12"/>
        <rFont val="Calibri"/>
        <family val="2"/>
      </rPr>
      <t xml:space="preserve">β coefficients = 0  </t>
    </r>
  </si>
  <si>
    <r>
      <t xml:space="preserve">ANOVA in SPSS output format for the SENIC data, which has a categorical variable </t>
    </r>
    <r>
      <rPr>
        <b/>
        <sz val="10"/>
        <rFont val="Arial"/>
        <family val="2"/>
      </rPr>
      <t>Region with 4 categories of NE, NC, S &amp; W</t>
    </r>
    <r>
      <rPr>
        <sz val="10"/>
        <rFont val="Arial"/>
        <family val="2"/>
      </rPr>
      <t>.</t>
    </r>
  </si>
  <si>
    <r>
      <t xml:space="preserve">In the regression model dummy coding was used to create </t>
    </r>
    <r>
      <rPr>
        <b/>
        <sz val="10"/>
        <rFont val="Arial"/>
        <family val="2"/>
      </rPr>
      <t>variables for NE, NC &amp; S</t>
    </r>
    <r>
      <rPr>
        <sz val="10"/>
        <rFont val="Arial"/>
        <family val="2"/>
      </rPr>
      <t xml:space="preserve">. </t>
    </r>
  </si>
  <si>
    <t>Guidelines for suggested criteria for selecting the best fitted function to model a phenomenon:</t>
  </si>
  <si>
    <t xml:space="preserve">3.  Only include variables with coefficients that make a significant contribution to the model </t>
  </si>
  <si>
    <t>Having a statistically significant difference from 0 is one important consideration.</t>
  </si>
  <si>
    <t>Having a coefficient that has a realistic practical contribution to modeling the phenomenon is also important.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</si>
</sst>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3" formatCode="_(* #,##0.00_);_(* \(#,##0.00\);_(* &quot;-&quot;??_);_(@_)"/>
    <numFmt numFmtId="164" formatCode="_(* #,##0.000_);_(* \(#,##0.000\);_(* &quot;-&quot;??_);_(@_)"/>
    <numFmt numFmtId="165" formatCode="###0"/>
    <numFmt numFmtId="166" formatCode="_(* #,##0.0000_);_(* \(#,##0.0000\);_(* &quot;-&quot;??_);_(@_)"/>
    <numFmt numFmtId="167" formatCode="####.000"/>
  </numFmts>
  <fonts count="65" x14ac:knownFonts="1">
    <font>
      <sz val="10"/>
      <name val="Arial"/>
      <family val="2"/>
    </font>
    <font>
      <sz val="11"/>
      <color indexed="8"/>
      <name val="Calibri"/>
      <family val="2"/>
    </font>
    <font>
      <sz val="10"/>
      <name val="Arial"/>
      <family val="2"/>
    </font>
    <font>
      <sz val="14"/>
      <name val="Arial"/>
      <family val="2"/>
    </font>
    <font>
      <b/>
      <sz val="16"/>
      <name val="Arial"/>
      <family val="2"/>
    </font>
    <font>
      <b/>
      <vertAlign val="subscript"/>
      <sz val="16"/>
      <name val="Arial"/>
      <family val="2"/>
    </font>
    <font>
      <b/>
      <sz val="12"/>
      <name val="Arial"/>
      <family val="2"/>
    </font>
    <font>
      <b/>
      <sz val="12"/>
      <color indexed="12"/>
      <name val="Arial"/>
      <family val="2"/>
    </font>
    <font>
      <b/>
      <sz val="10"/>
      <name val="Arial"/>
      <family val="2"/>
    </font>
    <font>
      <sz val="9"/>
      <color indexed="81"/>
      <name val="Tahoma"/>
      <family val="2"/>
    </font>
    <font>
      <i/>
      <sz val="10"/>
      <name val="Arial"/>
      <family val="2"/>
    </font>
    <font>
      <sz val="10"/>
      <color indexed="17"/>
      <name val="Arial"/>
      <family val="2"/>
    </font>
    <font>
      <sz val="10"/>
      <color indexed="60"/>
      <name val="Arial"/>
      <family val="2"/>
    </font>
    <font>
      <sz val="12"/>
      <color indexed="17"/>
      <name val="Arial"/>
      <family val="2"/>
    </font>
    <font>
      <sz val="12"/>
      <name val="Arial"/>
      <family val="2"/>
    </font>
    <font>
      <sz val="12"/>
      <color indexed="60"/>
      <name val="Arial"/>
      <family val="2"/>
    </font>
    <font>
      <sz val="12"/>
      <color indexed="12"/>
      <name val="Arial"/>
      <family val="2"/>
    </font>
    <font>
      <b/>
      <vertAlign val="subscript"/>
      <sz val="10"/>
      <name val="Arial"/>
      <family val="2"/>
    </font>
    <font>
      <b/>
      <sz val="10"/>
      <name val="Calibri"/>
      <family val="2"/>
    </font>
    <font>
      <b/>
      <vertAlign val="subscript"/>
      <sz val="12"/>
      <name val="Arial"/>
      <family val="2"/>
    </font>
    <font>
      <vertAlign val="subscript"/>
      <sz val="10"/>
      <name val="Arial"/>
      <family val="2"/>
    </font>
    <font>
      <b/>
      <sz val="9"/>
      <color indexed="8"/>
      <name val="Arial Bold"/>
    </font>
    <font>
      <b/>
      <vertAlign val="superscript"/>
      <sz val="9"/>
      <color indexed="8"/>
      <name val="Arial Bold"/>
    </font>
    <font>
      <sz val="9"/>
      <color indexed="8"/>
      <name val="Arial"/>
      <family val="2"/>
    </font>
    <font>
      <b/>
      <sz val="11"/>
      <color indexed="12"/>
      <name val="Calibri"/>
      <family val="2"/>
    </font>
    <font>
      <b/>
      <sz val="11"/>
      <color indexed="60"/>
      <name val="Calibri"/>
      <family val="2"/>
    </font>
    <font>
      <vertAlign val="subscript"/>
      <sz val="11"/>
      <color indexed="8"/>
      <name val="Calibri"/>
      <family val="2"/>
    </font>
    <font>
      <b/>
      <vertAlign val="subscript"/>
      <sz val="11"/>
      <color indexed="60"/>
      <name val="Calibri"/>
      <family val="2"/>
    </font>
    <font>
      <b/>
      <sz val="11"/>
      <color indexed="60"/>
      <name val="Arial"/>
      <family val="2"/>
    </font>
    <font>
      <b/>
      <sz val="9"/>
      <color indexed="81"/>
      <name val="Tahoma"/>
      <family val="2"/>
    </font>
    <font>
      <vertAlign val="superscript"/>
      <sz val="12"/>
      <name val="Arial"/>
      <family val="2"/>
    </font>
    <font>
      <sz val="8"/>
      <name val="Arial"/>
      <family val="2"/>
    </font>
    <font>
      <b/>
      <sz val="11"/>
      <color theme="1"/>
      <name val="Calibri"/>
      <family val="2"/>
      <scheme val="minor"/>
    </font>
    <font>
      <b/>
      <sz val="12"/>
      <color rgb="FFFF0000"/>
      <name val="Arial"/>
      <family val="2"/>
    </font>
    <font>
      <b/>
      <sz val="12"/>
      <color rgb="FF0000FF"/>
      <name val="Arial"/>
      <family val="2"/>
    </font>
    <font>
      <sz val="10"/>
      <color rgb="FF0000FF"/>
      <name val="Arial"/>
      <family val="2"/>
    </font>
    <font>
      <sz val="10"/>
      <color rgb="FFFF0000"/>
      <name val="Arial"/>
      <family val="2"/>
    </font>
    <font>
      <sz val="10"/>
      <color rgb="FFC00000"/>
      <name val="Arial"/>
      <family val="2"/>
    </font>
    <font>
      <b/>
      <sz val="10"/>
      <color rgb="FFC00000"/>
      <name val="Arial"/>
      <family val="2"/>
    </font>
    <font>
      <b/>
      <sz val="10"/>
      <color theme="4" tint="-0.249977111117893"/>
      <name val="Arial"/>
      <family val="2"/>
    </font>
    <font>
      <sz val="10"/>
      <color theme="4" tint="-0.249977111117893"/>
      <name val="Arial"/>
      <family val="2"/>
    </font>
    <font>
      <i/>
      <sz val="10"/>
      <color theme="6" tint="-0.499984740745262"/>
      <name val="Arial"/>
      <family val="2"/>
    </font>
    <font>
      <sz val="10"/>
      <color theme="6" tint="-0.499984740745262"/>
      <name val="Arial"/>
      <family val="2"/>
    </font>
    <font>
      <i/>
      <sz val="10"/>
      <color rgb="FF0000FF"/>
      <name val="Arial"/>
      <family val="2"/>
    </font>
    <font>
      <b/>
      <sz val="12"/>
      <color rgb="FF008000"/>
      <name val="Calibri"/>
      <family val="2"/>
      <scheme val="minor"/>
    </font>
    <font>
      <sz val="12"/>
      <color theme="9" tint="-0.499984740745262"/>
      <name val="Arial"/>
      <family val="2"/>
    </font>
    <font>
      <b/>
      <sz val="10"/>
      <color rgb="FF008000"/>
      <name val="Arial"/>
      <family val="2"/>
    </font>
    <font>
      <b/>
      <sz val="10"/>
      <color theme="9" tint="-0.499984740745262"/>
      <name val="Arial"/>
      <family val="2"/>
    </font>
    <font>
      <b/>
      <sz val="11"/>
      <color rgb="FF0000FF"/>
      <name val="Calibri"/>
      <family val="2"/>
      <scheme val="minor"/>
    </font>
    <font>
      <b/>
      <sz val="11"/>
      <color theme="9" tint="-0.499984740745262"/>
      <name val="Calibri"/>
      <family val="2"/>
      <scheme val="minor"/>
    </font>
    <font>
      <b/>
      <sz val="14"/>
      <color rgb="FFFF0000"/>
      <name val="Arial"/>
      <family val="2"/>
    </font>
    <font>
      <b/>
      <sz val="14"/>
      <color rgb="FF0000FF"/>
      <name val="Arial"/>
      <family val="2"/>
    </font>
    <font>
      <sz val="10"/>
      <color rgb="FFFF6699"/>
      <name val="Arial"/>
      <family val="2"/>
    </font>
    <font>
      <b/>
      <sz val="14"/>
      <color theme="1"/>
      <name val="Calibri"/>
      <family val="2"/>
      <scheme val="minor"/>
    </font>
    <font>
      <sz val="10"/>
      <color theme="5" tint="-0.499984740745262"/>
      <name val="Arial"/>
      <family val="2"/>
    </font>
    <font>
      <b/>
      <sz val="10"/>
      <color rgb="FF0000FF"/>
      <name val="Arial"/>
      <family val="2"/>
    </font>
    <font>
      <sz val="10"/>
      <color theme="1"/>
      <name val="Arial"/>
      <family val="2"/>
    </font>
    <font>
      <b/>
      <sz val="12"/>
      <color theme="1"/>
      <name val="Calibri"/>
      <family val="2"/>
      <scheme val="minor"/>
    </font>
    <font>
      <sz val="10"/>
      <color rgb="FF1D1F20"/>
      <name val="Arial"/>
      <family val="2"/>
    </font>
    <font>
      <sz val="8"/>
      <color rgb="FF1D1F20"/>
      <name val="Verdana"/>
      <family val="2"/>
    </font>
    <font>
      <b/>
      <sz val="12"/>
      <color rgb="FF0000FF"/>
      <name val="Calibri"/>
      <family val="2"/>
      <scheme val="minor"/>
    </font>
    <font>
      <sz val="8"/>
      <color rgb="FF0000FF"/>
      <name val="Verdana"/>
      <family val="2"/>
    </font>
    <font>
      <sz val="16"/>
      <color rgb="FFFF0000"/>
      <name val="Arial"/>
      <family val="2"/>
    </font>
    <font>
      <b/>
      <sz val="11"/>
      <name val="Arial"/>
      <family val="2"/>
    </font>
    <font>
      <b/>
      <sz val="14"/>
      <color rgb="FF000000"/>
      <name val="Calibri"/>
      <family val="2"/>
    </font>
  </fonts>
  <fills count="10">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right style="medium">
        <color indexed="8"/>
      </right>
      <top style="medium">
        <color indexed="64"/>
      </top>
      <bottom/>
      <diagonal/>
    </border>
    <border>
      <left style="medium">
        <color indexed="8"/>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right style="medium">
        <color indexed="8"/>
      </right>
      <top/>
      <bottom/>
      <diagonal/>
    </border>
    <border>
      <left style="medium">
        <color indexed="8"/>
      </left>
      <right style="thin">
        <color indexed="8"/>
      </right>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medium">
        <color indexed="64"/>
      </right>
      <top/>
      <bottom/>
      <diagonal/>
    </border>
    <border>
      <left/>
      <right style="medium">
        <color indexed="8"/>
      </right>
      <top/>
      <bottom style="medium">
        <color indexed="64"/>
      </bottom>
      <diagonal/>
    </border>
    <border>
      <left style="medium">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64"/>
      </left>
      <right/>
      <top style="medium">
        <color indexed="64"/>
      </top>
      <bottom style="thin">
        <color indexed="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8"/>
      </bottom>
      <diagonal/>
    </border>
    <border>
      <left/>
      <right style="medium">
        <color indexed="64"/>
      </right>
      <top/>
      <bottom/>
      <diagonal/>
    </border>
  </borders>
  <cellStyleXfs count="4">
    <xf numFmtId="0" fontId="0" fillId="0" borderId="0"/>
    <xf numFmtId="43" fontId="2" fillId="0" borderId="0" applyFont="0" applyFill="0" applyBorder="0" applyAlignment="0" applyProtection="0"/>
    <xf numFmtId="0" fontId="2" fillId="0" borderId="0"/>
    <xf numFmtId="0" fontId="2" fillId="0" borderId="0"/>
  </cellStyleXfs>
  <cellXfs count="175">
    <xf numFmtId="0" fontId="0" fillId="0" borderId="0" xfId="0"/>
    <xf numFmtId="0" fontId="3" fillId="0" borderId="0" xfId="0" applyFont="1" applyAlignment="1">
      <alignment horizontal="center"/>
    </xf>
    <xf numFmtId="0" fontId="4" fillId="0" borderId="0" xfId="0" applyFont="1" applyAlignment="1">
      <alignment horizontal="center"/>
    </xf>
    <xf numFmtId="0" fontId="3" fillId="5" borderId="0" xfId="0" applyFont="1" applyFill="1" applyAlignment="1">
      <alignment horizontal="center"/>
    </xf>
    <xf numFmtId="0" fontId="6" fillId="5" borderId="0" xfId="0" applyFont="1" applyFill="1"/>
    <xf numFmtId="0" fontId="0" fillId="5" borderId="0" xfId="0" applyFill="1"/>
    <xf numFmtId="0" fontId="33" fillId="0" borderId="0" xfId="0" applyFont="1" applyAlignment="1">
      <alignment horizontal="center"/>
    </xf>
    <xf numFmtId="0" fontId="3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8" fillId="2" borderId="0" xfId="0" applyFont="1" applyFill="1"/>
    <xf numFmtId="0" fontId="0" fillId="3" borderId="0" xfId="0" applyFill="1"/>
    <xf numFmtId="0" fontId="8" fillId="4" borderId="0" xfId="0" applyFont="1" applyFill="1"/>
    <xf numFmtId="0" fontId="0" fillId="0" borderId="1" xfId="0" applyBorder="1"/>
    <xf numFmtId="0" fontId="8" fillId="2" borderId="2" xfId="0" applyFont="1" applyFill="1" applyBorder="1" applyAlignment="1">
      <alignment horizontal="center"/>
    </xf>
    <xf numFmtId="0" fontId="0" fillId="0" borderId="2" xfId="0" applyBorder="1" applyAlignment="1">
      <alignment horizontal="center"/>
    </xf>
    <xf numFmtId="0" fontId="8" fillId="3" borderId="2" xfId="0" applyFont="1" applyFill="1" applyBorder="1" applyAlignment="1">
      <alignment horizontal="center"/>
    </xf>
    <xf numFmtId="0" fontId="8" fillId="4" borderId="2" xfId="0" applyFont="1" applyFill="1" applyBorder="1" applyAlignment="1">
      <alignment horizontal="center"/>
    </xf>
    <xf numFmtId="0" fontId="0" fillId="0" borderId="3" xfId="0" applyBorder="1"/>
    <xf numFmtId="0" fontId="8" fillId="2" borderId="0" xfId="0" applyFont="1" applyFill="1" applyAlignment="1">
      <alignment horizontal="center"/>
    </xf>
    <xf numFmtId="0" fontId="8" fillId="3" borderId="0" xfId="0" applyFont="1" applyFill="1" applyAlignment="1">
      <alignment horizontal="center"/>
    </xf>
    <xf numFmtId="0" fontId="8" fillId="4" borderId="0" xfId="0" applyFont="1" applyFill="1" applyAlignment="1">
      <alignment horizontal="center"/>
    </xf>
    <xf numFmtId="0" fontId="2" fillId="0" borderId="0" xfId="0" applyFont="1"/>
    <xf numFmtId="0" fontId="8" fillId="2" borderId="0" xfId="0" applyFont="1" applyFill="1" applyBorder="1" applyAlignment="1">
      <alignment horizontal="center"/>
    </xf>
    <xf numFmtId="0" fontId="2" fillId="0" borderId="0" xfId="2" applyFont="1"/>
    <xf numFmtId="0" fontId="2" fillId="0" borderId="0" xfId="2" applyAlignment="1">
      <alignment horizontal="center"/>
    </xf>
    <xf numFmtId="0" fontId="2" fillId="0" borderId="0" xfId="2"/>
    <xf numFmtId="0" fontId="2" fillId="0" borderId="0" xfId="2" applyFont="1" applyAlignment="1">
      <alignment horizontal="center"/>
    </xf>
    <xf numFmtId="0" fontId="35" fillId="0" borderId="0" xfId="2" applyFont="1" applyAlignment="1">
      <alignment horizontal="left"/>
    </xf>
    <xf numFmtId="0" fontId="35" fillId="0" borderId="0" xfId="2" applyFont="1" applyAlignment="1">
      <alignment horizontal="center"/>
    </xf>
    <xf numFmtId="0" fontId="2" fillId="0" borderId="0" xfId="2" applyFont="1" applyAlignment="1">
      <alignment horizontal="left"/>
    </xf>
    <xf numFmtId="0" fontId="36" fillId="0" borderId="0" xfId="2" applyFont="1" applyAlignment="1">
      <alignment horizontal="center"/>
    </xf>
    <xf numFmtId="0" fontId="10" fillId="0" borderId="4" xfId="2" applyFont="1" applyFill="1" applyBorder="1" applyAlignment="1">
      <alignment horizontal="centerContinuous"/>
    </xf>
    <xf numFmtId="0" fontId="2" fillId="0" borderId="0" xfId="2" applyFill="1" applyBorder="1" applyAlignment="1"/>
    <xf numFmtId="0" fontId="2" fillId="0" borderId="5" xfId="2" applyFill="1" applyBorder="1" applyAlignment="1"/>
    <xf numFmtId="0" fontId="10" fillId="0" borderId="4" xfId="2" applyFont="1" applyFill="1" applyBorder="1" applyAlignment="1">
      <alignment horizontal="center"/>
    </xf>
    <xf numFmtId="0" fontId="2" fillId="0" borderId="0" xfId="2" applyFont="1" applyFill="1" applyBorder="1" applyAlignment="1">
      <alignment horizontal="center"/>
    </xf>
    <xf numFmtId="0" fontId="8" fillId="0" borderId="0" xfId="2" applyFont="1" applyAlignment="1">
      <alignment horizontal="center"/>
    </xf>
    <xf numFmtId="0" fontId="8" fillId="0" borderId="0" xfId="2" applyFont="1"/>
    <xf numFmtId="0" fontId="37" fillId="0" borderId="0" xfId="2" applyFont="1"/>
    <xf numFmtId="0" fontId="38" fillId="0" borderId="0" xfId="2" applyFont="1" applyAlignment="1">
      <alignment horizontal="center"/>
    </xf>
    <xf numFmtId="0" fontId="38" fillId="0" borderId="0" xfId="2" applyFont="1"/>
    <xf numFmtId="0" fontId="39" fillId="0" borderId="0" xfId="2" applyFont="1" applyAlignment="1">
      <alignment horizontal="center"/>
    </xf>
    <xf numFmtId="0" fontId="39" fillId="0" borderId="0" xfId="2" applyFont="1"/>
    <xf numFmtId="0" fontId="40" fillId="0" borderId="0" xfId="2" applyFont="1"/>
    <xf numFmtId="0" fontId="2" fillId="5" borderId="0" xfId="2" applyFont="1" applyFill="1"/>
    <xf numFmtId="0" fontId="2" fillId="5" borderId="0" xfId="2" applyFill="1"/>
    <xf numFmtId="0" fontId="41" fillId="0" borderId="4" xfId="2" applyFont="1" applyFill="1" applyBorder="1" applyAlignment="1">
      <alignment horizontal="center"/>
    </xf>
    <xf numFmtId="0" fontId="42" fillId="0" borderId="0" xfId="2" applyFont="1" applyFill="1" applyBorder="1" applyAlignment="1"/>
    <xf numFmtId="0" fontId="42" fillId="0" borderId="5" xfId="2" applyFont="1" applyFill="1" applyBorder="1" applyAlignment="1"/>
    <xf numFmtId="0" fontId="42" fillId="0" borderId="0" xfId="2" applyFont="1"/>
    <xf numFmtId="0" fontId="43" fillId="0" borderId="4" xfId="2" applyFont="1" applyFill="1" applyBorder="1" applyAlignment="1">
      <alignment horizontal="center"/>
    </xf>
    <xf numFmtId="0" fontId="35" fillId="0" borderId="0" xfId="2" applyFont="1" applyFill="1" applyBorder="1" applyAlignment="1"/>
    <xf numFmtId="0" fontId="41" fillId="0" borderId="4" xfId="2" applyFont="1" applyFill="1" applyBorder="1" applyAlignment="1">
      <alignment horizontal="centerContinuous"/>
    </xf>
    <xf numFmtId="0" fontId="35" fillId="0" borderId="5" xfId="2" applyFont="1" applyFill="1" applyBorder="1" applyAlignment="1"/>
    <xf numFmtId="0" fontId="35" fillId="0" borderId="0" xfId="2" applyFont="1"/>
    <xf numFmtId="0" fontId="43" fillId="0" borderId="4" xfId="2" applyFont="1" applyFill="1" applyBorder="1" applyAlignment="1">
      <alignment horizontal="centerContinuous"/>
    </xf>
    <xf numFmtId="0" fontId="44" fillId="0" borderId="0" xfId="0" applyFont="1" applyAlignment="1">
      <alignment horizontal="right"/>
    </xf>
    <xf numFmtId="0" fontId="45" fillId="0" borderId="0" xfId="0" applyFont="1"/>
    <xf numFmtId="0" fontId="8" fillId="0" borderId="0" xfId="0" applyFont="1"/>
    <xf numFmtId="0" fontId="46" fillId="0" borderId="0" xfId="0" applyFont="1"/>
    <xf numFmtId="0" fontId="47" fillId="0" borderId="0" xfId="0" applyFont="1"/>
    <xf numFmtId="0" fontId="34" fillId="0" borderId="0" xfId="0" applyFont="1" applyAlignment="1">
      <alignment horizontal="left"/>
    </xf>
    <xf numFmtId="0" fontId="35" fillId="0" borderId="0" xfId="0" applyFont="1"/>
    <xf numFmtId="0" fontId="34" fillId="0" borderId="0" xfId="0" applyFont="1" applyAlignment="1">
      <alignment horizontal="right"/>
    </xf>
    <xf numFmtId="0" fontId="35" fillId="0" borderId="0" xfId="0" quotePrefix="1" applyFont="1"/>
    <xf numFmtId="0" fontId="23" fillId="0" borderId="6" xfId="3" applyFont="1" applyBorder="1" applyAlignment="1">
      <alignment horizontal="center" wrapText="1"/>
    </xf>
    <xf numFmtId="0" fontId="23" fillId="0" borderId="7" xfId="3" applyFont="1" applyBorder="1" applyAlignment="1">
      <alignment horizontal="center" wrapText="1"/>
    </xf>
    <xf numFmtId="0" fontId="23" fillId="0" borderId="8" xfId="3" applyFont="1" applyBorder="1" applyAlignment="1">
      <alignment horizontal="center" wrapText="1"/>
    </xf>
    <xf numFmtId="0" fontId="2" fillId="0" borderId="0" xfId="3"/>
    <xf numFmtId="0" fontId="8" fillId="0" borderId="0" xfId="3" applyFont="1"/>
    <xf numFmtId="0" fontId="2" fillId="0" borderId="0" xfId="3" applyAlignment="1">
      <alignment horizontal="center"/>
    </xf>
    <xf numFmtId="166" fontId="2" fillId="0" borderId="0" xfId="1" applyNumberFormat="1" applyFont="1" applyAlignment="1">
      <alignment horizontal="center"/>
    </xf>
    <xf numFmtId="0" fontId="2" fillId="0" borderId="0" xfId="3" applyAlignment="1">
      <alignment horizontal="right"/>
    </xf>
    <xf numFmtId="164" fontId="2" fillId="0" borderId="0" xfId="1" applyNumberFormat="1" applyFont="1"/>
    <xf numFmtId="164" fontId="0" fillId="0" borderId="0" xfId="1" applyNumberFormat="1" applyFont="1" applyAlignment="1">
      <alignment horizontal="center"/>
    </xf>
    <xf numFmtId="0" fontId="48" fillId="0" borderId="0" xfId="0" applyFont="1"/>
    <xf numFmtId="0" fontId="49" fillId="0" borderId="0" xfId="0" applyFont="1"/>
    <xf numFmtId="0" fontId="49" fillId="0" borderId="0" xfId="0" applyFont="1" applyAlignment="1">
      <alignment horizontal="right"/>
    </xf>
    <xf numFmtId="0" fontId="49" fillId="0" borderId="0" xfId="0" quotePrefix="1" applyFont="1"/>
    <xf numFmtId="0" fontId="32" fillId="0" borderId="5" xfId="0" applyFont="1" applyBorder="1" applyAlignment="1">
      <alignment horizontal="center"/>
    </xf>
    <xf numFmtId="0" fontId="0" fillId="0" borderId="5" xfId="0" applyBorder="1" applyAlignment="1">
      <alignment horizontal="center"/>
    </xf>
    <xf numFmtId="0" fontId="32" fillId="0" borderId="0" xfId="0" applyFont="1" applyAlignment="1">
      <alignment horizontal="center"/>
    </xf>
    <xf numFmtId="0" fontId="44" fillId="0" borderId="0" xfId="0" applyFont="1" applyAlignment="1">
      <alignment horizontal="left"/>
    </xf>
    <xf numFmtId="165" fontId="44" fillId="0" borderId="0" xfId="0" applyNumberFormat="1" applyFont="1" applyAlignment="1">
      <alignment horizontal="left"/>
    </xf>
    <xf numFmtId="0" fontId="14" fillId="0" borderId="0" xfId="0" applyFont="1"/>
    <xf numFmtId="0" fontId="6" fillId="0" borderId="0" xfId="0" applyFont="1"/>
    <xf numFmtId="0" fontId="3" fillId="0" borderId="0" xfId="0" applyFont="1"/>
    <xf numFmtId="0" fontId="0" fillId="0" borderId="0" xfId="0" applyFont="1"/>
    <xf numFmtId="0" fontId="31" fillId="0" borderId="0" xfId="2" applyFont="1" applyAlignment="1">
      <alignment horizontal="center"/>
    </xf>
    <xf numFmtId="0" fontId="57" fillId="8" borderId="0" xfId="0" applyFont="1" applyFill="1" applyAlignment="1">
      <alignment horizontal="center"/>
    </xf>
    <xf numFmtId="0" fontId="0" fillId="8" borderId="0" xfId="0" applyFill="1"/>
    <xf numFmtId="0" fontId="0" fillId="8" borderId="0" xfId="0" applyFill="1" applyAlignment="1">
      <alignment horizontal="center"/>
    </xf>
    <xf numFmtId="0" fontId="58" fillId="8" borderId="0" xfId="0" applyFont="1" applyFill="1" applyAlignment="1">
      <alignment wrapText="1"/>
    </xf>
    <xf numFmtId="6" fontId="59" fillId="8" borderId="0" xfId="0" applyNumberFormat="1" applyFont="1" applyFill="1" applyAlignment="1">
      <alignment wrapText="1"/>
    </xf>
    <xf numFmtId="0" fontId="59" fillId="8" borderId="0" xfId="0" applyFont="1" applyFill="1" applyAlignment="1">
      <alignment horizontal="center" wrapText="1"/>
    </xf>
    <xf numFmtId="3" fontId="59" fillId="8" borderId="0" xfId="0" applyNumberFormat="1" applyFont="1" applyFill="1" applyAlignment="1">
      <alignment horizontal="center" wrapText="1"/>
    </xf>
    <xf numFmtId="0" fontId="56" fillId="8" borderId="0" xfId="0" applyFont="1" applyFill="1"/>
    <xf numFmtId="0" fontId="35" fillId="8" borderId="0" xfId="0" applyFont="1" applyFill="1"/>
    <xf numFmtId="0" fontId="55" fillId="8" borderId="0" xfId="0" applyFont="1" applyFill="1"/>
    <xf numFmtId="0" fontId="60" fillId="8" borderId="0" xfId="0" applyFont="1" applyFill="1" applyAlignment="1">
      <alignment horizontal="center"/>
    </xf>
    <xf numFmtId="0" fontId="54" fillId="8" borderId="0" xfId="0" applyFont="1" applyFill="1"/>
    <xf numFmtId="0" fontId="54" fillId="8" borderId="0" xfId="0" applyFont="1" applyFill="1" applyAlignment="1">
      <alignment horizontal="center"/>
    </xf>
    <xf numFmtId="0" fontId="54" fillId="8" borderId="5" xfId="0" applyFont="1" applyFill="1" applyBorder="1" applyAlignment="1">
      <alignment horizontal="center"/>
    </xf>
    <xf numFmtId="3" fontId="61" fillId="8" borderId="0" xfId="0" applyNumberFormat="1" applyFont="1" applyFill="1" applyAlignment="1">
      <alignment horizontal="center" wrapText="1"/>
    </xf>
    <xf numFmtId="0" fontId="35" fillId="8" borderId="0" xfId="0" applyFont="1" applyFill="1" applyAlignment="1">
      <alignment horizontal="center"/>
    </xf>
    <xf numFmtId="0" fontId="62" fillId="0" borderId="3" xfId="0" applyFont="1" applyFill="1" applyBorder="1"/>
    <xf numFmtId="0" fontId="63" fillId="0" borderId="0" xfId="0" applyFont="1"/>
    <xf numFmtId="0" fontId="23" fillId="7" borderId="9" xfId="3" applyFont="1" applyFill="1" applyBorder="1" applyAlignment="1">
      <alignment horizontal="left" vertical="top" wrapText="1"/>
    </xf>
    <xf numFmtId="164" fontId="23" fillId="7" borderId="10" xfId="1" applyNumberFormat="1" applyFont="1" applyFill="1" applyBorder="1" applyAlignment="1">
      <alignment horizontal="right" vertical="top"/>
    </xf>
    <xf numFmtId="165" fontId="23" fillId="7" borderId="11" xfId="3" applyNumberFormat="1" applyFont="1" applyFill="1" applyBorder="1" applyAlignment="1">
      <alignment horizontal="center" vertical="top"/>
    </xf>
    <xf numFmtId="166" fontId="23" fillId="7" borderId="12" xfId="1" applyNumberFormat="1" applyFont="1" applyFill="1" applyBorder="1" applyAlignment="1">
      <alignment horizontal="center" vertical="top"/>
    </xf>
    <xf numFmtId="167" fontId="23" fillId="7" borderId="13" xfId="3" applyNumberFormat="1" applyFont="1" applyFill="1" applyBorder="1" applyAlignment="1">
      <alignment horizontal="center" vertical="top"/>
    </xf>
    <xf numFmtId="0" fontId="2" fillId="7" borderId="14" xfId="3" applyFill="1" applyBorder="1"/>
    <xf numFmtId="0" fontId="23" fillId="7" borderId="15" xfId="3" applyFont="1" applyFill="1" applyBorder="1" applyAlignment="1">
      <alignment horizontal="left" vertical="top" wrapText="1"/>
    </xf>
    <xf numFmtId="164" fontId="23" fillId="7" borderId="16" xfId="1" applyNumberFormat="1" applyFont="1" applyFill="1" applyBorder="1" applyAlignment="1">
      <alignment horizontal="right" vertical="top"/>
    </xf>
    <xf numFmtId="165" fontId="23" fillId="7" borderId="17" xfId="3" applyNumberFormat="1" applyFont="1" applyFill="1" applyBorder="1" applyAlignment="1">
      <alignment horizontal="center" vertical="top"/>
    </xf>
    <xf numFmtId="166" fontId="23" fillId="7" borderId="18" xfId="1" applyNumberFormat="1" applyFont="1" applyFill="1" applyBorder="1" applyAlignment="1">
      <alignment horizontal="center" vertical="top"/>
    </xf>
    <xf numFmtId="0" fontId="2" fillId="7" borderId="19" xfId="3" applyFont="1" applyFill="1" applyBorder="1" applyAlignment="1">
      <alignment horizontal="center" vertical="center"/>
    </xf>
    <xf numFmtId="0" fontId="2" fillId="7" borderId="20" xfId="3" applyFont="1" applyFill="1" applyBorder="1" applyAlignment="1">
      <alignment horizontal="center" vertical="center"/>
    </xf>
    <xf numFmtId="0" fontId="23" fillId="7" borderId="21" xfId="3" applyFont="1" applyFill="1" applyBorder="1" applyAlignment="1">
      <alignment horizontal="left" vertical="top" wrapText="1"/>
    </xf>
    <xf numFmtId="164" fontId="23" fillId="7" borderId="22" xfId="1" applyNumberFormat="1" applyFont="1" applyFill="1" applyBorder="1" applyAlignment="1">
      <alignment horizontal="right" vertical="top"/>
    </xf>
    <xf numFmtId="165" fontId="23" fillId="7" borderId="23" xfId="3" applyNumberFormat="1" applyFont="1" applyFill="1" applyBorder="1" applyAlignment="1">
      <alignment horizontal="center" vertical="top"/>
    </xf>
    <xf numFmtId="166" fontId="2" fillId="7" borderId="24" xfId="1" applyNumberFormat="1" applyFont="1" applyFill="1" applyBorder="1" applyAlignment="1">
      <alignment horizontal="center" vertical="center"/>
    </xf>
    <xf numFmtId="0" fontId="2" fillId="7" borderId="25" xfId="3" applyFont="1" applyFill="1" applyBorder="1" applyAlignment="1">
      <alignment horizontal="center" vertical="center"/>
    </xf>
    <xf numFmtId="0" fontId="2" fillId="7" borderId="26" xfId="3" applyFont="1" applyFill="1" applyBorder="1" applyAlignment="1">
      <alignment horizontal="center" vertical="center"/>
    </xf>
    <xf numFmtId="0" fontId="23" fillId="9" borderId="9" xfId="3" applyFont="1" applyFill="1" applyBorder="1" applyAlignment="1">
      <alignment horizontal="left" vertical="top" wrapText="1"/>
    </xf>
    <xf numFmtId="164" fontId="23" fillId="9" borderId="10" xfId="1" applyNumberFormat="1" applyFont="1" applyFill="1" applyBorder="1" applyAlignment="1">
      <alignment horizontal="right" vertical="top"/>
    </xf>
    <xf numFmtId="165" fontId="23" fillId="9" borderId="11" xfId="3" applyNumberFormat="1" applyFont="1" applyFill="1" applyBorder="1" applyAlignment="1">
      <alignment horizontal="center" vertical="top"/>
    </xf>
    <xf numFmtId="166" fontId="23" fillId="9" borderId="12" xfId="1" applyNumberFormat="1" applyFont="1" applyFill="1" applyBorder="1" applyAlignment="1">
      <alignment horizontal="center" vertical="top"/>
    </xf>
    <xf numFmtId="167" fontId="23" fillId="9" borderId="13" xfId="3" applyNumberFormat="1" applyFont="1" applyFill="1" applyBorder="1" applyAlignment="1">
      <alignment horizontal="center" vertical="top"/>
    </xf>
    <xf numFmtId="0" fontId="2" fillId="9" borderId="14" xfId="3" applyFill="1" applyBorder="1"/>
    <xf numFmtId="0" fontId="23" fillId="9" borderId="15" xfId="3" applyFont="1" applyFill="1" applyBorder="1" applyAlignment="1">
      <alignment horizontal="left" vertical="top" wrapText="1"/>
    </xf>
    <xf numFmtId="164" fontId="23" fillId="9" borderId="16" xfId="1" applyNumberFormat="1" applyFont="1" applyFill="1" applyBorder="1" applyAlignment="1">
      <alignment horizontal="right" vertical="top"/>
    </xf>
    <xf numFmtId="165" fontId="23" fillId="9" borderId="17" xfId="3" applyNumberFormat="1" applyFont="1" applyFill="1" applyBorder="1" applyAlignment="1">
      <alignment horizontal="center" vertical="top"/>
    </xf>
    <xf numFmtId="166" fontId="23" fillId="9" borderId="18" xfId="1" applyNumberFormat="1" applyFont="1" applyFill="1" applyBorder="1" applyAlignment="1">
      <alignment horizontal="center" vertical="top"/>
    </xf>
    <xf numFmtId="0" fontId="2" fillId="9" borderId="19" xfId="3" applyFont="1" applyFill="1" applyBorder="1" applyAlignment="1">
      <alignment horizontal="center" vertical="center"/>
    </xf>
    <xf numFmtId="0" fontId="2" fillId="9" borderId="20" xfId="3" applyFont="1" applyFill="1" applyBorder="1" applyAlignment="1">
      <alignment horizontal="center" vertical="center"/>
    </xf>
    <xf numFmtId="0" fontId="23" fillId="9" borderId="21" xfId="3" applyFont="1" applyFill="1" applyBorder="1" applyAlignment="1">
      <alignment horizontal="left" vertical="top" wrapText="1"/>
    </xf>
    <xf numFmtId="164" fontId="23" fillId="9" borderId="22" xfId="1" applyNumberFormat="1" applyFont="1" applyFill="1" applyBorder="1" applyAlignment="1">
      <alignment horizontal="right" vertical="top"/>
    </xf>
    <xf numFmtId="165" fontId="23" fillId="9" borderId="23" xfId="3" applyNumberFormat="1" applyFont="1" applyFill="1" applyBorder="1" applyAlignment="1">
      <alignment horizontal="center" vertical="top"/>
    </xf>
    <xf numFmtId="166" fontId="2" fillId="9" borderId="24" xfId="1" applyNumberFormat="1" applyFont="1" applyFill="1" applyBorder="1" applyAlignment="1">
      <alignment horizontal="center" vertical="center"/>
    </xf>
    <xf numFmtId="0" fontId="2" fillId="9" borderId="25" xfId="3" applyFont="1" applyFill="1" applyBorder="1" applyAlignment="1">
      <alignment horizontal="center" vertical="center"/>
    </xf>
    <xf numFmtId="0" fontId="2" fillId="9" borderId="26" xfId="3" applyFont="1" applyFill="1" applyBorder="1" applyAlignment="1">
      <alignment horizontal="center" vertical="center"/>
    </xf>
    <xf numFmtId="0" fontId="2" fillId="9" borderId="0" xfId="0" applyFont="1" applyFill="1" applyAlignment="1">
      <alignment horizontal="right"/>
    </xf>
    <xf numFmtId="164" fontId="0" fillId="9" borderId="0" xfId="1" applyNumberFormat="1" applyFont="1" applyFill="1"/>
    <xf numFmtId="165" fontId="0" fillId="9" borderId="0" xfId="0" applyNumberFormat="1" applyFill="1" applyAlignment="1">
      <alignment horizontal="center"/>
    </xf>
    <xf numFmtId="166" fontId="2" fillId="9" borderId="0" xfId="1" applyNumberFormat="1" applyFont="1" applyFill="1" applyAlignment="1">
      <alignment horizontal="center"/>
    </xf>
    <xf numFmtId="0" fontId="0" fillId="9" borderId="0" xfId="0" applyFill="1"/>
    <xf numFmtId="0" fontId="2" fillId="7" borderId="0" xfId="3" applyFill="1"/>
    <xf numFmtId="0" fontId="2" fillId="7" borderId="0" xfId="3" applyFill="1" applyAlignment="1">
      <alignment horizontal="right"/>
    </xf>
    <xf numFmtId="164" fontId="2" fillId="7" borderId="0" xfId="1" applyNumberFormat="1" applyFont="1" applyFill="1"/>
    <xf numFmtId="0" fontId="2" fillId="7" borderId="0" xfId="3" applyFill="1" applyAlignment="1">
      <alignment horizontal="center"/>
    </xf>
    <xf numFmtId="166" fontId="2" fillId="7" borderId="0" xfId="1" applyNumberFormat="1" applyFont="1" applyFill="1" applyAlignment="1">
      <alignment horizontal="center"/>
    </xf>
    <xf numFmtId="0" fontId="3" fillId="0" borderId="0" xfId="0" applyFont="1" applyAlignment="1">
      <alignment horizontal="center"/>
    </xf>
    <xf numFmtId="0" fontId="50" fillId="0" borderId="0" xfId="0" applyFont="1" applyAlignment="1">
      <alignment horizontal="center"/>
    </xf>
    <xf numFmtId="0" fontId="51" fillId="0" borderId="0" xfId="0" applyFont="1" applyAlignment="1">
      <alignment horizontal="center"/>
    </xf>
    <xf numFmtId="0" fontId="52" fillId="6" borderId="0" xfId="0" applyFont="1" applyFill="1" applyAlignment="1">
      <alignment horizontal="center" vertical="center"/>
    </xf>
    <xf numFmtId="0" fontId="0" fillId="7" borderId="33" xfId="0" applyFill="1" applyBorder="1" applyAlignment="1">
      <alignment horizontal="center" vertical="center" wrapText="1"/>
    </xf>
    <xf numFmtId="0" fontId="0" fillId="9" borderId="33" xfId="0" applyFill="1" applyBorder="1" applyAlignment="1">
      <alignment horizontal="center" vertical="center" wrapText="1"/>
    </xf>
    <xf numFmtId="0" fontId="21" fillId="0" borderId="0" xfId="3" applyFont="1" applyBorder="1" applyAlignment="1">
      <alignment horizontal="center" vertical="center" wrapText="1"/>
    </xf>
    <xf numFmtId="0" fontId="22" fillId="0" borderId="0" xfId="3" applyFont="1" applyBorder="1" applyAlignment="1">
      <alignment horizontal="center" vertical="center"/>
    </xf>
    <xf numFmtId="0" fontId="23" fillId="0" borderId="27" xfId="3" applyFont="1" applyBorder="1" applyAlignment="1">
      <alignment horizontal="left" wrapText="1"/>
    </xf>
    <xf numFmtId="0" fontId="22" fillId="0" borderId="28" xfId="3" applyFont="1" applyBorder="1" applyAlignment="1">
      <alignment horizontal="center" vertical="center"/>
    </xf>
    <xf numFmtId="0" fontId="23" fillId="7" borderId="29" xfId="3" applyFont="1" applyFill="1" applyBorder="1" applyAlignment="1">
      <alignment horizontal="center" vertical="center" wrapText="1"/>
    </xf>
    <xf numFmtId="0" fontId="22" fillId="7" borderId="30" xfId="3" applyFont="1" applyFill="1" applyBorder="1" applyAlignment="1">
      <alignment horizontal="center" vertical="center"/>
    </xf>
    <xf numFmtId="0" fontId="22" fillId="7" borderId="31" xfId="3" applyFont="1" applyFill="1" applyBorder="1" applyAlignment="1">
      <alignment horizontal="center" vertical="center"/>
    </xf>
    <xf numFmtId="0" fontId="23" fillId="9" borderId="32" xfId="3" applyFont="1" applyFill="1" applyBorder="1" applyAlignment="1">
      <alignment horizontal="center" vertical="center" wrapText="1"/>
    </xf>
    <xf numFmtId="0" fontId="22" fillId="9" borderId="30" xfId="3" applyFont="1" applyFill="1" applyBorder="1" applyAlignment="1">
      <alignment horizontal="center" vertical="center"/>
    </xf>
    <xf numFmtId="0" fontId="22" fillId="9" borderId="31" xfId="3" applyFont="1" applyFill="1" applyBorder="1" applyAlignment="1">
      <alignment horizontal="center" vertical="center"/>
    </xf>
    <xf numFmtId="0" fontId="53" fillId="0" borderId="0" xfId="0" applyFont="1" applyAlignment="1">
      <alignment horizontal="right" vertical="center"/>
    </xf>
    <xf numFmtId="0" fontId="53" fillId="0" borderId="0" xfId="0" quotePrefix="1" applyFont="1" applyAlignment="1">
      <alignment horizontal="center" vertical="center"/>
    </xf>
    <xf numFmtId="0" fontId="32" fillId="0" borderId="0" xfId="0" applyFont="1" applyAlignment="1">
      <alignment vertical="center"/>
    </xf>
    <xf numFmtId="0" fontId="7" fillId="0" borderId="0" xfId="0" applyFont="1"/>
    <xf numFmtId="0" fontId="64" fillId="0" borderId="0" xfId="0" applyFont="1"/>
  </cellXfs>
  <cellStyles count="4">
    <cellStyle name="Comma 2" xfId="1"/>
    <cellStyle name="Normal" xfId="0" builtinId="0"/>
    <cellStyle name="Normal 2" xfId="2"/>
    <cellStyle name="Normal_Sheet1" xfId="3"/>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600" b="1"/>
              <a:t>Figure 12.2 page 261</a:t>
            </a:r>
          </a:p>
        </c:rich>
      </c:tx>
      <c:layout>
        <c:manualLayout>
          <c:xMode val="edge"/>
          <c:yMode val="edge"/>
          <c:x val="0.13179886297996535"/>
          <c:y val="1.8518518518518517E-2"/>
        </c:manualLayout>
      </c:layout>
      <c:overlay val="0"/>
      <c:spPr>
        <a:noFill/>
        <a:ln w="25400">
          <a:noFill/>
        </a:ln>
      </c:spPr>
    </c:title>
    <c:autoTitleDeleted val="0"/>
    <c:plotArea>
      <c:layout>
        <c:manualLayout>
          <c:layoutTarget val="inner"/>
          <c:xMode val="edge"/>
          <c:yMode val="edge"/>
          <c:x val="7.0393932036028534E-2"/>
          <c:y val="4.4120370370370372E-2"/>
          <c:w val="0.88390856429289955"/>
          <c:h val="0.74257691746864973"/>
        </c:manualLayout>
      </c:layout>
      <c:scatterChart>
        <c:scatterStyle val="lineMarker"/>
        <c:varyColors val="0"/>
        <c:ser>
          <c:idx val="0"/>
          <c:order val="0"/>
          <c:tx>
            <c:strRef>
              <c:f>'1 Dummy &amp; 1 X'!$L$10</c:f>
              <c:strCache>
                <c:ptCount val="1"/>
                <c:pt idx="0">
                  <c:v>D=0</c:v>
                </c:pt>
              </c:strCache>
            </c:strRef>
          </c:tx>
          <c:spPr>
            <a:ln w="19050">
              <a:noFill/>
            </a:ln>
          </c:spPr>
          <c:marker>
            <c:symbol val="dot"/>
            <c:size val="5"/>
            <c:spPr>
              <a:noFill/>
              <a:ln>
                <a:solidFill>
                  <a:srgbClr val="FF0000"/>
                </a:solidFill>
                <a:prstDash val="solid"/>
              </a:ln>
            </c:spPr>
          </c:marker>
          <c:trendline>
            <c:spPr>
              <a:ln w="12700">
                <a:solidFill>
                  <a:srgbClr val="FF0000"/>
                </a:solidFill>
                <a:prstDash val="solid"/>
              </a:ln>
            </c:spPr>
            <c:trendlineType val="linear"/>
            <c:dispRSqr val="0"/>
            <c:dispEq val="0"/>
          </c:trendline>
          <c:xVal>
            <c:numRef>
              <c:f>'1 Dummy &amp; 1 X'!$K$11:$K$12</c:f>
              <c:numCache>
                <c:formatCode>General</c:formatCode>
                <c:ptCount val="2"/>
                <c:pt idx="0">
                  <c:v>0</c:v>
                </c:pt>
                <c:pt idx="1">
                  <c:v>10</c:v>
                </c:pt>
              </c:numCache>
            </c:numRef>
          </c:xVal>
          <c:yVal>
            <c:numRef>
              <c:f>'1 Dummy &amp; 1 X'!$L$11:$L$12</c:f>
              <c:numCache>
                <c:formatCode>General</c:formatCode>
                <c:ptCount val="2"/>
                <c:pt idx="0">
                  <c:v>2</c:v>
                </c:pt>
                <c:pt idx="1">
                  <c:v>14</c:v>
                </c:pt>
              </c:numCache>
            </c:numRef>
          </c:yVal>
          <c:smooth val="0"/>
        </c:ser>
        <c:ser>
          <c:idx val="1"/>
          <c:order val="1"/>
          <c:tx>
            <c:strRef>
              <c:f>'1 Dummy &amp; 1 X'!$M$10</c:f>
              <c:strCache>
                <c:ptCount val="1"/>
                <c:pt idx="0">
                  <c:v>D=1</c:v>
                </c:pt>
              </c:strCache>
            </c:strRef>
          </c:tx>
          <c:spPr>
            <a:ln w="19050">
              <a:noFill/>
            </a:ln>
          </c:spPr>
          <c:marker>
            <c:symbol val="dot"/>
            <c:size val="5"/>
            <c:spPr>
              <a:solidFill>
                <a:srgbClr val="ED7D31"/>
              </a:solidFill>
              <a:ln>
                <a:solidFill>
                  <a:srgbClr val="0000FF"/>
                </a:solidFill>
                <a:prstDash val="solid"/>
              </a:ln>
            </c:spPr>
          </c:marker>
          <c:trendline>
            <c:spPr>
              <a:ln w="25400">
                <a:solidFill>
                  <a:srgbClr val="0000FF"/>
                </a:solidFill>
                <a:prstDash val="solid"/>
              </a:ln>
            </c:spPr>
            <c:trendlineType val="linear"/>
            <c:dispRSqr val="0"/>
            <c:dispEq val="0"/>
          </c:trendline>
          <c:xVal>
            <c:numRef>
              <c:f>'1 Dummy &amp; 1 X'!$K$11:$K$12</c:f>
              <c:numCache>
                <c:formatCode>General</c:formatCode>
                <c:ptCount val="2"/>
                <c:pt idx="0">
                  <c:v>0</c:v>
                </c:pt>
                <c:pt idx="1">
                  <c:v>10</c:v>
                </c:pt>
              </c:numCache>
            </c:numRef>
          </c:xVal>
          <c:yVal>
            <c:numRef>
              <c:f>'1 Dummy &amp; 1 X'!$M$11:$M$12</c:f>
              <c:numCache>
                <c:formatCode>General</c:formatCode>
                <c:ptCount val="2"/>
                <c:pt idx="0">
                  <c:v>5</c:v>
                </c:pt>
                <c:pt idx="1">
                  <c:v>10</c:v>
                </c:pt>
              </c:numCache>
            </c:numRef>
          </c:yVal>
          <c:smooth val="0"/>
        </c:ser>
        <c:dLbls>
          <c:showLegendKey val="0"/>
          <c:showVal val="0"/>
          <c:showCatName val="0"/>
          <c:showSerName val="0"/>
          <c:showPercent val="0"/>
          <c:showBubbleSize val="0"/>
        </c:dLbls>
        <c:axId val="1503754960"/>
        <c:axId val="1503814320"/>
      </c:scatterChart>
      <c:valAx>
        <c:axId val="150375496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503814320"/>
        <c:crosses val="autoZero"/>
        <c:crossBetween val="midCat"/>
      </c:valAx>
      <c:valAx>
        <c:axId val="1503814320"/>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3754960"/>
        <c:crosses val="autoZero"/>
        <c:crossBetween val="midCat"/>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'Dummy example'!$G$3</c:f>
              <c:strCache>
                <c:ptCount val="1"/>
                <c:pt idx="0">
                  <c:v>State</c:v>
                </c:pt>
              </c:strCache>
            </c:strRef>
          </c:tx>
          <c:spPr>
            <a:ln w="28575">
              <a:noFill/>
            </a:ln>
          </c:spPr>
          <c:trendline>
            <c:spPr>
              <a:ln w="19050">
                <a:solidFill>
                  <a:schemeClr val="accent1">
                    <a:lumMod val="75000"/>
                  </a:schemeClr>
                </a:solidFill>
              </a:ln>
            </c:spPr>
            <c:trendlineType val="linear"/>
            <c:forward val="312"/>
            <c:backward val="280"/>
            <c:dispRSqr val="0"/>
            <c:dispEq val="0"/>
          </c:trendline>
          <c:xVal>
            <c:numRef>
              <c:f>'Dummy example'!$F$5:$F$24</c:f>
              <c:numCache>
                <c:formatCode>General</c:formatCode>
                <c:ptCount val="20"/>
                <c:pt idx="0">
                  <c:v>280</c:v>
                </c:pt>
                <c:pt idx="1">
                  <c:v>989</c:v>
                </c:pt>
                <c:pt idx="2">
                  <c:v>1789</c:v>
                </c:pt>
                <c:pt idx="3">
                  <c:v>3388</c:v>
                </c:pt>
                <c:pt idx="4">
                  <c:v>800</c:v>
                </c:pt>
                <c:pt idx="5">
                  <c:v>3117</c:v>
                </c:pt>
                <c:pt idx="6">
                  <c:v>650</c:v>
                </c:pt>
                <c:pt idx="7">
                  <c:v>1259</c:v>
                </c:pt>
                <c:pt idx="8">
                  <c:v>820</c:v>
                </c:pt>
                <c:pt idx="9">
                  <c:v>582</c:v>
                </c:pt>
                <c:pt idx="10">
                  <c:v>648</c:v>
                </c:pt>
                <c:pt idx="11">
                  <c:v>1364</c:v>
                </c:pt>
                <c:pt idx="12">
                  <c:v>494</c:v>
                </c:pt>
                <c:pt idx="13">
                  <c:v>475</c:v>
                </c:pt>
                <c:pt idx="14">
                  <c:v>698</c:v>
                </c:pt>
                <c:pt idx="15">
                  <c:v>801</c:v>
                </c:pt>
                <c:pt idx="16">
                  <c:v>810</c:v>
                </c:pt>
                <c:pt idx="17">
                  <c:v>3292</c:v>
                </c:pt>
                <c:pt idx="18">
                  <c:v>356</c:v>
                </c:pt>
              </c:numCache>
            </c:numRef>
          </c:xVal>
          <c:yVal>
            <c:numRef>
              <c:f>'Dummy example'!$G$5:$G$24</c:f>
              <c:numCache>
                <c:formatCode>General</c:formatCode>
                <c:ptCount val="20"/>
                <c:pt idx="6">
                  <c:v>5</c:v>
                </c:pt>
                <c:pt idx="7">
                  <c:v>1</c:v>
                </c:pt>
                <c:pt idx="8">
                  <c:v>15</c:v>
                </c:pt>
                <c:pt idx="9">
                  <c:v>13</c:v>
                </c:pt>
                <c:pt idx="10">
                  <c:v>28</c:v>
                </c:pt>
                <c:pt idx="11">
                  <c:v>3</c:v>
                </c:pt>
                <c:pt idx="12">
                  <c:v>3</c:v>
                </c:pt>
                <c:pt idx="13">
                  <c:v>0</c:v>
                </c:pt>
                <c:pt idx="14">
                  <c:v>14</c:v>
                </c:pt>
                <c:pt idx="15">
                  <c:v>8</c:v>
                </c:pt>
                <c:pt idx="16">
                  <c:v>4</c:v>
                </c:pt>
                <c:pt idx="17">
                  <c:v>17</c:v>
                </c:pt>
                <c:pt idx="18">
                  <c:v>5</c:v>
                </c:pt>
              </c:numCache>
            </c:numRef>
          </c:yVal>
          <c:smooth val="0"/>
        </c:ser>
        <c:ser>
          <c:idx val="1"/>
          <c:order val="1"/>
          <c:tx>
            <c:strRef>
              <c:f>'Dummy example'!$H$3</c:f>
              <c:strCache>
                <c:ptCount val="1"/>
                <c:pt idx="0">
                  <c:v>Local</c:v>
                </c:pt>
              </c:strCache>
            </c:strRef>
          </c:tx>
          <c:spPr>
            <a:ln w="28575">
              <a:noFill/>
            </a:ln>
          </c:spPr>
          <c:marker>
            <c:symbol val="diamond"/>
            <c:size val="7"/>
          </c:marker>
          <c:trendline>
            <c:spPr>
              <a:ln w="19050">
                <a:solidFill>
                  <a:srgbClr val="C00000"/>
                </a:solidFill>
              </a:ln>
            </c:spPr>
            <c:trendlineType val="linear"/>
            <c:forward val="312"/>
            <c:backward val="280"/>
            <c:dispRSqr val="0"/>
            <c:dispEq val="0"/>
          </c:trendline>
          <c:xVal>
            <c:numRef>
              <c:f>'Dummy example'!$F$5:$F$24</c:f>
              <c:numCache>
                <c:formatCode>General</c:formatCode>
                <c:ptCount val="20"/>
                <c:pt idx="0">
                  <c:v>280</c:v>
                </c:pt>
                <c:pt idx="1">
                  <c:v>989</c:v>
                </c:pt>
                <c:pt idx="2">
                  <c:v>1789</c:v>
                </c:pt>
                <c:pt idx="3">
                  <c:v>3388</c:v>
                </c:pt>
                <c:pt idx="4">
                  <c:v>800</c:v>
                </c:pt>
                <c:pt idx="5">
                  <c:v>3117</c:v>
                </c:pt>
                <c:pt idx="6">
                  <c:v>650</c:v>
                </c:pt>
                <c:pt idx="7">
                  <c:v>1259</c:v>
                </c:pt>
                <c:pt idx="8">
                  <c:v>820</c:v>
                </c:pt>
                <c:pt idx="9">
                  <c:v>582</c:v>
                </c:pt>
                <c:pt idx="10">
                  <c:v>648</c:v>
                </c:pt>
                <c:pt idx="11">
                  <c:v>1364</c:v>
                </c:pt>
                <c:pt idx="12">
                  <c:v>494</c:v>
                </c:pt>
                <c:pt idx="13">
                  <c:v>475</c:v>
                </c:pt>
                <c:pt idx="14">
                  <c:v>698</c:v>
                </c:pt>
                <c:pt idx="15">
                  <c:v>801</c:v>
                </c:pt>
                <c:pt idx="16">
                  <c:v>810</c:v>
                </c:pt>
                <c:pt idx="17">
                  <c:v>3292</c:v>
                </c:pt>
                <c:pt idx="18">
                  <c:v>356</c:v>
                </c:pt>
              </c:numCache>
            </c:numRef>
          </c:xVal>
          <c:yVal>
            <c:numRef>
              <c:f>'Dummy example'!$H$5:$H$24</c:f>
              <c:numCache>
                <c:formatCode>General</c:formatCode>
                <c:ptCount val="20"/>
                <c:pt idx="0">
                  <c:v>22</c:v>
                </c:pt>
                <c:pt idx="1">
                  <c:v>211</c:v>
                </c:pt>
                <c:pt idx="2">
                  <c:v>77</c:v>
                </c:pt>
                <c:pt idx="3">
                  <c:v>176</c:v>
                </c:pt>
                <c:pt idx="4">
                  <c:v>64</c:v>
                </c:pt>
                <c:pt idx="5">
                  <c:v>273</c:v>
                </c:pt>
              </c:numCache>
            </c:numRef>
          </c:yVal>
          <c:smooth val="0"/>
        </c:ser>
        <c:ser>
          <c:idx val="2"/>
          <c:order val="2"/>
          <c:tx>
            <c:strRef>
              <c:f>'Dummy example'!$I$3</c:f>
              <c:strCache>
                <c:ptCount val="1"/>
                <c:pt idx="0">
                  <c:v>Ŷ(Beds only)</c:v>
                </c:pt>
              </c:strCache>
            </c:strRef>
          </c:tx>
          <c:spPr>
            <a:ln w="22225">
              <a:noFill/>
              <a:prstDash val="dash"/>
            </a:ln>
          </c:spPr>
          <c:marker>
            <c:symbol val="circle"/>
            <c:size val="2"/>
            <c:spPr>
              <a:solidFill>
                <a:schemeClr val="tx1"/>
              </a:solidFill>
            </c:spPr>
          </c:marker>
          <c:trendline>
            <c:trendlineType val="linear"/>
            <c:forward val="500"/>
            <c:backward val="280"/>
            <c:dispRSqr val="0"/>
            <c:dispEq val="0"/>
          </c:trendline>
          <c:xVal>
            <c:numRef>
              <c:f>'Dummy example'!$F$5:$F$24</c:f>
              <c:numCache>
                <c:formatCode>General</c:formatCode>
                <c:ptCount val="20"/>
                <c:pt idx="0">
                  <c:v>280</c:v>
                </c:pt>
                <c:pt idx="1">
                  <c:v>989</c:v>
                </c:pt>
                <c:pt idx="2">
                  <c:v>1789</c:v>
                </c:pt>
                <c:pt idx="3">
                  <c:v>3388</c:v>
                </c:pt>
                <c:pt idx="4">
                  <c:v>800</c:v>
                </c:pt>
                <c:pt idx="5">
                  <c:v>3117</c:v>
                </c:pt>
                <c:pt idx="6">
                  <c:v>650</c:v>
                </c:pt>
                <c:pt idx="7">
                  <c:v>1259</c:v>
                </c:pt>
                <c:pt idx="8">
                  <c:v>820</c:v>
                </c:pt>
                <c:pt idx="9">
                  <c:v>582</c:v>
                </c:pt>
                <c:pt idx="10">
                  <c:v>648</c:v>
                </c:pt>
                <c:pt idx="11">
                  <c:v>1364</c:v>
                </c:pt>
                <c:pt idx="12">
                  <c:v>494</c:v>
                </c:pt>
                <c:pt idx="13">
                  <c:v>475</c:v>
                </c:pt>
                <c:pt idx="14">
                  <c:v>698</c:v>
                </c:pt>
                <c:pt idx="15">
                  <c:v>801</c:v>
                </c:pt>
                <c:pt idx="16">
                  <c:v>810</c:v>
                </c:pt>
                <c:pt idx="17">
                  <c:v>3292</c:v>
                </c:pt>
                <c:pt idx="18">
                  <c:v>356</c:v>
                </c:pt>
              </c:numCache>
            </c:numRef>
          </c:xVal>
          <c:yVal>
            <c:numRef>
              <c:f>'Dummy example'!$I$5:$I$24</c:f>
              <c:numCache>
                <c:formatCode>General</c:formatCode>
                <c:ptCount val="20"/>
                <c:pt idx="0">
                  <c:v>7.3345987403853208</c:v>
                </c:pt>
                <c:pt idx="1">
                  <c:v>41.039281354098371</c:v>
                </c:pt>
                <c:pt idx="2">
                  <c:v>79.069952850530569</c:v>
                </c:pt>
                <c:pt idx="3">
                  <c:v>155.08375750402448</c:v>
                </c:pt>
                <c:pt idx="4">
                  <c:v>32.054535213066259</c:v>
                </c:pt>
                <c:pt idx="5">
                  <c:v>142.20086753460805</c:v>
                </c:pt>
                <c:pt idx="6">
                  <c:v>24.923784307485217</c:v>
                </c:pt>
                <c:pt idx="7">
                  <c:v>53.874632984144242</c:v>
                </c:pt>
                <c:pt idx="8">
                  <c:v>33.005302000477066</c:v>
                </c:pt>
                <c:pt idx="9">
                  <c:v>21.691177230288481</c:v>
                </c:pt>
                <c:pt idx="10">
                  <c:v>24.828707628744137</c:v>
                </c:pt>
                <c:pt idx="11">
                  <c:v>58.866158618050967</c:v>
                </c:pt>
                <c:pt idx="12">
                  <c:v>17.507803365680939</c:v>
                </c:pt>
                <c:pt idx="13">
                  <c:v>16.604574917640672</c:v>
                </c:pt>
                <c:pt idx="14">
                  <c:v>27.205624597271154</c:v>
                </c:pt>
                <c:pt idx="15">
                  <c:v>32.102073552436799</c:v>
                </c:pt>
                <c:pt idx="16">
                  <c:v>32.529918606771659</c:v>
                </c:pt>
                <c:pt idx="17">
                  <c:v>150.52007692445261</c:v>
                </c:pt>
                <c:pt idx="18">
                  <c:v>10.94751253254638</c:v>
                </c:pt>
              </c:numCache>
            </c:numRef>
          </c:yVal>
          <c:smooth val="0"/>
        </c:ser>
        <c:ser>
          <c:idx val="3"/>
          <c:order val="3"/>
          <c:tx>
            <c:strRef>
              <c:f>'Dummy example'!$J$3</c:f>
              <c:strCache>
                <c:ptCount val="1"/>
                <c:pt idx="0">
                  <c:v>State Ŷ</c:v>
                </c:pt>
              </c:strCache>
            </c:strRef>
          </c:tx>
          <c:spPr>
            <a:ln w="28575">
              <a:noFill/>
            </a:ln>
          </c:spPr>
          <c:marker>
            <c:symbol val="none"/>
          </c:marker>
          <c:trendline>
            <c:spPr>
              <a:ln>
                <a:solidFill>
                  <a:schemeClr val="tx2">
                    <a:lumMod val="60000"/>
                    <a:lumOff val="40000"/>
                  </a:schemeClr>
                </a:solidFill>
                <a:prstDash val="dash"/>
              </a:ln>
            </c:spPr>
            <c:trendlineType val="linear"/>
            <c:forward val="700"/>
            <c:backward val="280"/>
            <c:dispRSqr val="0"/>
            <c:dispEq val="0"/>
          </c:trendline>
          <c:xVal>
            <c:numRef>
              <c:f>'Dummy example'!$F$5:$F$24</c:f>
              <c:numCache>
                <c:formatCode>General</c:formatCode>
                <c:ptCount val="20"/>
                <c:pt idx="0">
                  <c:v>280</c:v>
                </c:pt>
                <c:pt idx="1">
                  <c:v>989</c:v>
                </c:pt>
                <c:pt idx="2">
                  <c:v>1789</c:v>
                </c:pt>
                <c:pt idx="3">
                  <c:v>3388</c:v>
                </c:pt>
                <c:pt idx="4">
                  <c:v>800</c:v>
                </c:pt>
                <c:pt idx="5">
                  <c:v>3117</c:v>
                </c:pt>
                <c:pt idx="6">
                  <c:v>650</c:v>
                </c:pt>
                <c:pt idx="7">
                  <c:v>1259</c:v>
                </c:pt>
                <c:pt idx="8">
                  <c:v>820</c:v>
                </c:pt>
                <c:pt idx="9">
                  <c:v>582</c:v>
                </c:pt>
                <c:pt idx="10">
                  <c:v>648</c:v>
                </c:pt>
                <c:pt idx="11">
                  <c:v>1364</c:v>
                </c:pt>
                <c:pt idx="12">
                  <c:v>494</c:v>
                </c:pt>
                <c:pt idx="13">
                  <c:v>475</c:v>
                </c:pt>
                <c:pt idx="14">
                  <c:v>698</c:v>
                </c:pt>
                <c:pt idx="15">
                  <c:v>801</c:v>
                </c:pt>
                <c:pt idx="16">
                  <c:v>810</c:v>
                </c:pt>
                <c:pt idx="17">
                  <c:v>3292</c:v>
                </c:pt>
                <c:pt idx="18">
                  <c:v>356</c:v>
                </c:pt>
              </c:numCache>
            </c:numRef>
          </c:xVal>
          <c:yVal>
            <c:numRef>
              <c:f>'Dummy example'!$J$5:$J$24</c:f>
              <c:numCache>
                <c:formatCode>General</c:formatCode>
                <c:ptCount val="20"/>
                <c:pt idx="0">
                  <c:v>-13.330833580796948</c:v>
                </c:pt>
                <c:pt idx="1">
                  <c:v>10.494731887225541</c:v>
                </c:pt>
                <c:pt idx="2">
                  <c:v>37.378303642399032</c:v>
                </c:pt>
                <c:pt idx="3">
                  <c:v>91.111842688052036</c:v>
                </c:pt>
                <c:pt idx="4">
                  <c:v>4.1434880600658062</c:v>
                </c:pt>
                <c:pt idx="5">
                  <c:v>82.005032755987003</c:v>
                </c:pt>
                <c:pt idx="6">
                  <c:v>-0.8971816440292173</c:v>
                </c:pt>
                <c:pt idx="7">
                  <c:v>19.567937354596594</c:v>
                </c:pt>
                <c:pt idx="8">
                  <c:v>4.8155773539451445</c:v>
                </c:pt>
                <c:pt idx="9">
                  <c:v>-3.1822852432189563</c:v>
                </c:pt>
                <c:pt idx="10">
                  <c:v>-0.96439057341714829</c:v>
                </c:pt>
                <c:pt idx="11">
                  <c:v>23.096406147463114</c:v>
                </c:pt>
                <c:pt idx="12">
                  <c:v>-6.1394781362880479</c:v>
                </c:pt>
                <c:pt idx="13">
                  <c:v>-6.7779629654734208</c:v>
                </c:pt>
                <c:pt idx="14">
                  <c:v>0.71583266128118339</c:v>
                </c:pt>
                <c:pt idx="15">
                  <c:v>4.1770925247597717</c:v>
                </c:pt>
                <c:pt idx="16">
                  <c:v>4.4795327070054753</c:v>
                </c:pt>
                <c:pt idx="17">
                  <c:v>87.885814077431178</c:v>
                </c:pt>
                <c:pt idx="18">
                  <c:v>-10.776894264055471</c:v>
                </c:pt>
              </c:numCache>
            </c:numRef>
          </c:yVal>
          <c:smooth val="0"/>
        </c:ser>
        <c:ser>
          <c:idx val="4"/>
          <c:order val="4"/>
          <c:tx>
            <c:strRef>
              <c:f>'Dummy example'!$K$3</c:f>
              <c:strCache>
                <c:ptCount val="1"/>
                <c:pt idx="0">
                  <c:v>Local Ŷ</c:v>
                </c:pt>
              </c:strCache>
            </c:strRef>
          </c:tx>
          <c:spPr>
            <a:ln w="9525">
              <a:noFill/>
              <a:prstDash val="dash"/>
            </a:ln>
          </c:spPr>
          <c:marker>
            <c:symbol val="none"/>
          </c:marker>
          <c:trendline>
            <c:spPr>
              <a:ln>
                <a:solidFill>
                  <a:srgbClr val="C00000"/>
                </a:solidFill>
                <a:prstDash val="dash"/>
              </a:ln>
            </c:spPr>
            <c:trendlineType val="linear"/>
            <c:forward val="700"/>
            <c:backward val="280"/>
            <c:dispRSqr val="0"/>
            <c:dispEq val="0"/>
          </c:trendline>
          <c:xVal>
            <c:numRef>
              <c:f>'Dummy example'!$F$5:$F$24</c:f>
              <c:numCache>
                <c:formatCode>General</c:formatCode>
                <c:ptCount val="20"/>
                <c:pt idx="0">
                  <c:v>280</c:v>
                </c:pt>
                <c:pt idx="1">
                  <c:v>989</c:v>
                </c:pt>
                <c:pt idx="2">
                  <c:v>1789</c:v>
                </c:pt>
                <c:pt idx="3">
                  <c:v>3388</c:v>
                </c:pt>
                <c:pt idx="4">
                  <c:v>800</c:v>
                </c:pt>
                <c:pt idx="5">
                  <c:v>3117</c:v>
                </c:pt>
                <c:pt idx="6">
                  <c:v>650</c:v>
                </c:pt>
                <c:pt idx="7">
                  <c:v>1259</c:v>
                </c:pt>
                <c:pt idx="8">
                  <c:v>820</c:v>
                </c:pt>
                <c:pt idx="9">
                  <c:v>582</c:v>
                </c:pt>
                <c:pt idx="10">
                  <c:v>648</c:v>
                </c:pt>
                <c:pt idx="11">
                  <c:v>1364</c:v>
                </c:pt>
                <c:pt idx="12">
                  <c:v>494</c:v>
                </c:pt>
                <c:pt idx="13">
                  <c:v>475</c:v>
                </c:pt>
                <c:pt idx="14">
                  <c:v>698</c:v>
                </c:pt>
                <c:pt idx="15">
                  <c:v>801</c:v>
                </c:pt>
                <c:pt idx="16">
                  <c:v>810</c:v>
                </c:pt>
                <c:pt idx="17">
                  <c:v>3292</c:v>
                </c:pt>
                <c:pt idx="18">
                  <c:v>356</c:v>
                </c:pt>
              </c:numCache>
            </c:numRef>
          </c:xVal>
          <c:yVal>
            <c:numRef>
              <c:f>'Dummy example'!$K$5:$K$24</c:f>
              <c:numCache>
                <c:formatCode>General</c:formatCode>
                <c:ptCount val="20"/>
                <c:pt idx="0">
                  <c:v>80.396663388954593</c:v>
                </c:pt>
                <c:pt idx="1">
                  <c:v>104.22222885697708</c:v>
                </c:pt>
                <c:pt idx="2">
                  <c:v>131.10580061215057</c:v>
                </c:pt>
                <c:pt idx="3">
                  <c:v>184.83933965780358</c:v>
                </c:pt>
                <c:pt idx="4">
                  <c:v>97.870985029817348</c:v>
                </c:pt>
                <c:pt idx="5">
                  <c:v>175.73252972573854</c:v>
                </c:pt>
                <c:pt idx="6">
                  <c:v>92.830315325722324</c:v>
                </c:pt>
                <c:pt idx="7">
                  <c:v>113.29543432434814</c:v>
                </c:pt>
                <c:pt idx="8">
                  <c:v>98.543074323696686</c:v>
                </c:pt>
                <c:pt idx="9">
                  <c:v>90.545211726532585</c:v>
                </c:pt>
                <c:pt idx="10">
                  <c:v>92.763106396334393</c:v>
                </c:pt>
                <c:pt idx="11">
                  <c:v>116.82390311721466</c:v>
                </c:pt>
                <c:pt idx="12">
                  <c:v>87.588018833463494</c:v>
                </c:pt>
                <c:pt idx="13">
                  <c:v>86.949534004278121</c:v>
                </c:pt>
                <c:pt idx="14">
                  <c:v>94.443329631032725</c:v>
                </c:pt>
                <c:pt idx="15">
                  <c:v>97.904589494511313</c:v>
                </c:pt>
                <c:pt idx="16">
                  <c:v>98.207029676757017</c:v>
                </c:pt>
                <c:pt idx="17">
                  <c:v>181.61331104718272</c:v>
                </c:pt>
                <c:pt idx="18">
                  <c:v>82.95060270569607</c:v>
                </c:pt>
              </c:numCache>
            </c:numRef>
          </c:yVal>
          <c:smooth val="0"/>
        </c:ser>
        <c:dLbls>
          <c:showLegendKey val="0"/>
          <c:showVal val="0"/>
          <c:showCatName val="0"/>
          <c:showSerName val="0"/>
          <c:showPercent val="0"/>
          <c:showBubbleSize val="0"/>
        </c:dLbls>
        <c:axId val="1503766720"/>
        <c:axId val="1503777920"/>
      </c:scatterChart>
      <c:valAx>
        <c:axId val="1503766720"/>
        <c:scaling>
          <c:orientation val="minMax"/>
          <c:max val="4000"/>
        </c:scaling>
        <c:delete val="0"/>
        <c:axPos val="b"/>
        <c:title>
          <c:tx>
            <c:rich>
              <a:bodyPr/>
              <a:lstStyle/>
              <a:p>
                <a:pPr>
                  <a:defRPr/>
                </a:pPr>
                <a:r>
                  <a:rPr lang="en-US"/>
                  <a:t>Number of Beds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03777920"/>
        <c:crosses val="autoZero"/>
        <c:crossBetween val="midCat"/>
      </c:valAx>
      <c:valAx>
        <c:axId val="1503777920"/>
        <c:scaling>
          <c:orientation val="minMax"/>
          <c:max val="300"/>
          <c:min val="-50"/>
        </c:scaling>
        <c:delete val="0"/>
        <c:axPos val="l"/>
        <c:majorGridlines/>
        <c:title>
          <c:tx>
            <c:rich>
              <a:bodyPr rot="-5400000" vert="horz"/>
              <a:lstStyle/>
              <a:p>
                <a:pPr>
                  <a:defRPr/>
                </a:pPr>
                <a:r>
                  <a:rPr lang="en-US"/>
                  <a:t>Number of Complaints</a:t>
                </a:r>
              </a:p>
            </c:rich>
          </c:tx>
          <c:overlay val="0"/>
        </c:title>
        <c:numFmt formatCode="General" sourceLinked="1"/>
        <c:majorTickMark val="out"/>
        <c:minorTickMark val="none"/>
        <c:tickLblPos val="nextTo"/>
        <c:crossAx val="1503766720"/>
        <c:crosses val="autoZero"/>
        <c:crossBetween val="midCat"/>
        <c:minorUnit val="10"/>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38100</xdr:rowOff>
    </xdr:from>
    <xdr:to>
      <xdr:col>8</xdr:col>
      <xdr:colOff>552450</xdr:colOff>
      <xdr:row>3</xdr:row>
      <xdr:rowOff>38100</xdr:rowOff>
    </xdr:to>
    <xdr:sp macro="" textlink="">
      <xdr:nvSpPr>
        <xdr:cNvPr id="2" name="Text 1"/>
        <xdr:cNvSpPr txBox="1">
          <a:spLocks noChangeArrowheads="1"/>
        </xdr:cNvSpPr>
      </xdr:nvSpPr>
      <xdr:spPr bwMode="auto">
        <a:xfrm>
          <a:off x="114300" y="38100"/>
          <a:ext cx="5314950" cy="4857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Multiple Regression with k variables</a:t>
          </a:r>
        </a:p>
        <a:p>
          <a:pPr algn="l" rtl="0">
            <a:defRPr sz="1000"/>
          </a:pPr>
          <a:r>
            <a:rPr lang="en-US" sz="1400" b="0" i="0" u="none" strike="noStrike" baseline="0">
              <a:solidFill>
                <a:srgbClr val="000000"/>
              </a:solidFill>
              <a:latin typeface="Arial"/>
              <a:cs typeface="Arial"/>
            </a:rPr>
            <a:t>Phenomenon (population) Model for Y,   page 137</a:t>
          </a:r>
        </a:p>
      </xdr:txBody>
    </xdr:sp>
    <xdr:clientData/>
  </xdr:twoCellAnchor>
  <xdr:twoCellAnchor>
    <xdr:from>
      <xdr:col>0</xdr:col>
      <xdr:colOff>171450</xdr:colOff>
      <xdr:row>5</xdr:row>
      <xdr:rowOff>152400</xdr:rowOff>
    </xdr:from>
    <xdr:to>
      <xdr:col>8</xdr:col>
      <xdr:colOff>495300</xdr:colOff>
      <xdr:row>9</xdr:row>
      <xdr:rowOff>95250</xdr:rowOff>
    </xdr:to>
    <xdr:sp macro="" textlink="">
      <xdr:nvSpPr>
        <xdr:cNvPr id="3" name="Text 3"/>
        <xdr:cNvSpPr txBox="1">
          <a:spLocks noChangeArrowheads="1"/>
        </xdr:cNvSpPr>
      </xdr:nvSpPr>
      <xdr:spPr bwMode="auto">
        <a:xfrm>
          <a:off x="171450" y="962025"/>
          <a:ext cx="5200650" cy="5905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B050"/>
              </a:solidFill>
              <a:latin typeface="Arial"/>
              <a:cs typeface="Arial"/>
            </a:rPr>
            <a:t>Sample Regression Model with estimated coefficients </a:t>
          </a:r>
        </a:p>
        <a:p>
          <a:pPr algn="l" rtl="0">
            <a:defRPr sz="1000"/>
          </a:pPr>
          <a:r>
            <a:rPr lang="en-US" sz="1400" b="0" i="0" u="none" strike="noStrike" baseline="0">
              <a:solidFill>
                <a:srgbClr val="00B050"/>
              </a:solidFill>
              <a:latin typeface="Arial"/>
              <a:cs typeface="Arial"/>
            </a:rPr>
            <a:t>Y-hat = b</a:t>
          </a:r>
          <a:r>
            <a:rPr lang="en-US" sz="1400" b="0" i="0" u="none" strike="noStrike" baseline="-25000">
              <a:solidFill>
                <a:srgbClr val="00B050"/>
              </a:solidFill>
              <a:latin typeface="Arial"/>
              <a:cs typeface="Arial"/>
            </a:rPr>
            <a:t>0</a:t>
          </a:r>
          <a:r>
            <a:rPr lang="en-US" sz="1400" b="0" i="0" u="none" strike="noStrike" baseline="0">
              <a:solidFill>
                <a:srgbClr val="00B050"/>
              </a:solidFill>
              <a:latin typeface="Arial"/>
              <a:cs typeface="Arial"/>
            </a:rPr>
            <a:t> +b</a:t>
          </a:r>
          <a:r>
            <a:rPr lang="en-US" sz="1400" b="0" i="0" u="none" strike="noStrike" baseline="-25000">
              <a:solidFill>
                <a:srgbClr val="00B050"/>
              </a:solidFill>
              <a:latin typeface="Arial"/>
              <a:cs typeface="Arial"/>
            </a:rPr>
            <a:t>1</a:t>
          </a:r>
          <a:r>
            <a:rPr lang="en-US" sz="1400" b="0" i="0" u="none" strike="noStrike" baseline="0">
              <a:solidFill>
                <a:srgbClr val="00B050"/>
              </a:solidFill>
              <a:latin typeface="Arial"/>
              <a:cs typeface="Arial"/>
            </a:rPr>
            <a:t>X</a:t>
          </a:r>
          <a:r>
            <a:rPr lang="en-US" sz="1400" b="0" i="0" u="none" strike="noStrike" baseline="-25000">
              <a:solidFill>
                <a:srgbClr val="00B050"/>
              </a:solidFill>
              <a:latin typeface="Arial"/>
              <a:cs typeface="Arial"/>
            </a:rPr>
            <a:t>1</a:t>
          </a:r>
          <a:r>
            <a:rPr lang="en-US" sz="1400" b="0" i="0" u="none" strike="noStrike" baseline="0">
              <a:solidFill>
                <a:srgbClr val="00B050"/>
              </a:solidFill>
              <a:latin typeface="Arial"/>
              <a:cs typeface="Arial"/>
            </a:rPr>
            <a:t> + b</a:t>
          </a:r>
          <a:r>
            <a:rPr lang="en-US" sz="1400" b="0" i="0" u="none" strike="noStrike" baseline="-25000">
              <a:solidFill>
                <a:srgbClr val="00B050"/>
              </a:solidFill>
              <a:latin typeface="Arial"/>
              <a:cs typeface="Arial"/>
            </a:rPr>
            <a:t>2</a:t>
          </a:r>
          <a:r>
            <a:rPr lang="en-US" sz="1400" b="0" i="0" u="none" strike="noStrike" baseline="0">
              <a:solidFill>
                <a:srgbClr val="00B050"/>
              </a:solidFill>
              <a:latin typeface="Arial"/>
              <a:cs typeface="Arial"/>
            </a:rPr>
            <a:t>X</a:t>
          </a:r>
          <a:r>
            <a:rPr lang="en-US" sz="1400" b="0" i="0" u="none" strike="noStrike" baseline="-25000">
              <a:solidFill>
                <a:srgbClr val="00B050"/>
              </a:solidFill>
              <a:latin typeface="Arial"/>
              <a:cs typeface="Arial"/>
            </a:rPr>
            <a:t>2</a:t>
          </a:r>
          <a:r>
            <a:rPr lang="en-US" sz="1400" b="0" i="0" u="none" strike="noStrike" baseline="0">
              <a:solidFill>
                <a:srgbClr val="00B050"/>
              </a:solidFill>
              <a:latin typeface="Arial"/>
              <a:cs typeface="Arial"/>
            </a:rPr>
            <a:t> + ... + b</a:t>
          </a:r>
          <a:r>
            <a:rPr lang="en-US" sz="1400" b="0" i="0" u="none" strike="noStrike" baseline="-25000">
              <a:solidFill>
                <a:srgbClr val="00B050"/>
              </a:solidFill>
              <a:latin typeface="Arial"/>
              <a:cs typeface="Arial"/>
            </a:rPr>
            <a:t>k</a:t>
          </a:r>
          <a:r>
            <a:rPr lang="en-US" sz="1400" b="0" i="0" u="none" strike="noStrike" baseline="0">
              <a:solidFill>
                <a:srgbClr val="00B050"/>
              </a:solidFill>
              <a:latin typeface="Arial"/>
              <a:cs typeface="Arial"/>
            </a:rPr>
            <a:t>X</a:t>
          </a:r>
          <a:r>
            <a:rPr lang="en-US" sz="1400" b="0" i="0" u="none" strike="noStrike" baseline="-25000">
              <a:solidFill>
                <a:srgbClr val="00B050"/>
              </a:solidFill>
              <a:latin typeface="Arial"/>
              <a:cs typeface="Arial"/>
            </a:rPr>
            <a:t>k</a:t>
          </a:r>
          <a:r>
            <a:rPr lang="en-US" sz="1400" b="0" i="0" u="none" strike="noStrike" baseline="0">
              <a:solidFill>
                <a:srgbClr val="00B050"/>
              </a:solidFill>
              <a:latin typeface="Arial"/>
              <a:cs typeface="Arial"/>
            </a:rPr>
            <a:t>    </a:t>
          </a:r>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3</xdr:row>
          <xdr:rowOff>76200</xdr:rowOff>
        </xdr:from>
        <xdr:to>
          <xdr:col>6</xdr:col>
          <xdr:colOff>114300</xdr:colOff>
          <xdr:row>5</xdr:row>
          <xdr:rowOff>114300</xdr:rowOff>
        </xdr:to>
        <xdr:sp macro="" textlink="">
          <xdr:nvSpPr>
            <xdr:cNvPr id="1025" name="Picture 2"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xdr:row>
          <xdr:rowOff>47625</xdr:rowOff>
        </xdr:from>
        <xdr:to>
          <xdr:col>6</xdr:col>
          <xdr:colOff>171450</xdr:colOff>
          <xdr:row>11</xdr:row>
          <xdr:rowOff>76200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0</xdr:col>
      <xdr:colOff>38099</xdr:colOff>
      <xdr:row>11</xdr:row>
      <xdr:rowOff>104772</xdr:rowOff>
    </xdr:from>
    <xdr:to>
      <xdr:col>9</xdr:col>
      <xdr:colOff>66674</xdr:colOff>
      <xdr:row>21</xdr:row>
      <xdr:rowOff>104775</xdr:rowOff>
    </xdr:to>
    <xdr:sp macro="" textlink="">
      <xdr:nvSpPr>
        <xdr:cNvPr id="6" name="TextBox 5"/>
        <xdr:cNvSpPr txBox="1"/>
      </xdr:nvSpPr>
      <xdr:spPr>
        <a:xfrm>
          <a:off x="38099" y="1885947"/>
          <a:ext cx="5514975" cy="1619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6">
                  <a:lumMod val="50000"/>
                </a:schemeClr>
              </a:solidFill>
            </a:rPr>
            <a:t>Regression analysis generally</a:t>
          </a:r>
          <a:r>
            <a:rPr lang="en-US" sz="1400" b="1" baseline="0">
              <a:solidFill>
                <a:schemeClr val="accent6">
                  <a:lumMod val="50000"/>
                </a:schemeClr>
              </a:solidFill>
            </a:rPr>
            <a:t> used to perform one of two functions:</a:t>
          </a:r>
        </a:p>
        <a:p>
          <a:r>
            <a:rPr lang="en-US" sz="1400" b="1" baseline="0">
              <a:solidFill>
                <a:schemeClr val="accent6">
                  <a:lumMod val="50000"/>
                </a:schemeClr>
              </a:solidFill>
            </a:rPr>
            <a:t>1.  Build a model that fits the observed data and can be used to predict the response for new data that are similar to the observed data.</a:t>
          </a:r>
        </a:p>
        <a:p>
          <a:endParaRPr lang="en-US" sz="1400" b="1" baseline="0">
            <a:solidFill>
              <a:schemeClr val="accent6">
                <a:lumMod val="50000"/>
              </a:schemeClr>
            </a:solidFill>
          </a:endParaRPr>
        </a:p>
        <a:p>
          <a:r>
            <a:rPr lang="en-US" sz="1400" b="1" baseline="0">
              <a:solidFill>
                <a:schemeClr val="accent6">
                  <a:lumMod val="50000"/>
                </a:schemeClr>
              </a:solidFill>
            </a:rPr>
            <a:t>2.  Studying the nature of the relationship between the response and predictor variables and making valid statistical inferences about the phenomenon parameters.</a:t>
          </a:r>
          <a:endParaRPr lang="en-US" sz="1400" b="1">
            <a:solidFill>
              <a:schemeClr val="accent6">
                <a:lumMod val="50000"/>
              </a:schemeClr>
            </a:solidFill>
          </a:endParaRPr>
        </a:p>
      </xdr:txBody>
    </xdr:sp>
    <xdr:clientData/>
  </xdr:twoCellAnchor>
  <xdr:twoCellAnchor>
    <xdr:from>
      <xdr:col>0</xdr:col>
      <xdr:colOff>85725</xdr:colOff>
      <xdr:row>22</xdr:row>
      <xdr:rowOff>0</xdr:rowOff>
    </xdr:from>
    <xdr:to>
      <xdr:col>9</xdr:col>
      <xdr:colOff>323850</xdr:colOff>
      <xdr:row>28</xdr:row>
      <xdr:rowOff>66675</xdr:rowOff>
    </xdr:to>
    <xdr:sp macro="" textlink="">
      <xdr:nvSpPr>
        <xdr:cNvPr id="4" name="TextBox 3"/>
        <xdr:cNvSpPr txBox="1"/>
      </xdr:nvSpPr>
      <xdr:spPr>
        <a:xfrm>
          <a:off x="85725" y="3562350"/>
          <a:ext cx="572452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accent2">
                  <a:lumMod val="50000"/>
                </a:schemeClr>
              </a:solidFill>
            </a:rPr>
            <a:t>Presentation of materials in this file changes</a:t>
          </a:r>
          <a:r>
            <a:rPr lang="en-US" sz="1200" baseline="0">
              <a:solidFill>
                <a:schemeClr val="accent2">
                  <a:lumMod val="50000"/>
                </a:schemeClr>
              </a:solidFill>
            </a:rPr>
            <a:t> from the order of the Klienbaum, K, N &amp; R text.</a:t>
          </a:r>
        </a:p>
        <a:p>
          <a:r>
            <a:rPr lang="en-US" sz="1200" baseline="0">
              <a:solidFill>
                <a:schemeClr val="accent2">
                  <a:lumMod val="50000"/>
                </a:schemeClr>
              </a:solidFill>
            </a:rPr>
            <a:t>Order here will be </a:t>
          </a:r>
          <a:r>
            <a:rPr lang="en-US" sz="1400" b="1" baseline="0">
              <a:solidFill>
                <a:schemeClr val="accent2">
                  <a:lumMod val="50000"/>
                </a:schemeClr>
              </a:solidFill>
            </a:rPr>
            <a:t>Dummy Variables in chapter 12</a:t>
          </a:r>
          <a:r>
            <a:rPr lang="en-US" sz="1400" baseline="0">
              <a:solidFill>
                <a:schemeClr val="accent2">
                  <a:lumMod val="50000"/>
                </a:schemeClr>
              </a:solidFill>
            </a:rPr>
            <a:t>,  </a:t>
          </a:r>
          <a:r>
            <a:rPr lang="en-US" sz="1400" b="1" baseline="0">
              <a:solidFill>
                <a:schemeClr val="accent2">
                  <a:lumMod val="50000"/>
                </a:schemeClr>
              </a:solidFill>
            </a:rPr>
            <a:t>Interaction in chapter 11</a:t>
          </a:r>
          <a:r>
            <a:rPr lang="en-US" sz="1200" baseline="0">
              <a:solidFill>
                <a:schemeClr val="accent2">
                  <a:lumMod val="50000"/>
                </a:schemeClr>
              </a:solidFill>
            </a:rPr>
            <a:t>, then </a:t>
          </a:r>
          <a:r>
            <a:rPr lang="en-US" sz="1400" b="1" baseline="0">
              <a:solidFill>
                <a:schemeClr val="accent2">
                  <a:lumMod val="50000"/>
                </a:schemeClr>
              </a:solidFill>
            </a:rPr>
            <a:t>Extra Sums of Squares and Partial F tests in chapter 9</a:t>
          </a:r>
          <a:r>
            <a:rPr lang="en-US" sz="1200" baseline="0">
              <a:solidFill>
                <a:schemeClr val="accent2">
                  <a:lumMod val="50000"/>
                </a:schemeClr>
              </a:solidFill>
            </a:rPr>
            <a:t>.</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142874</xdr:colOff>
      <xdr:row>36</xdr:row>
      <xdr:rowOff>104775</xdr:rowOff>
    </xdr:to>
    <xdr:sp macro="" textlink="">
      <xdr:nvSpPr>
        <xdr:cNvPr id="2" name="TextBox 1"/>
        <xdr:cNvSpPr txBox="1"/>
      </xdr:nvSpPr>
      <xdr:spPr>
        <a:xfrm>
          <a:off x="0" y="0"/>
          <a:ext cx="6848474" cy="593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Multicollinearity measures of interest include:</a:t>
          </a:r>
        </a:p>
        <a:p>
          <a:pPr lvl="0"/>
          <a:r>
            <a:rPr lang="en-US" sz="1200" b="1">
              <a:solidFill>
                <a:srgbClr val="0000FF"/>
              </a:solidFill>
              <a:effectLst/>
              <a:latin typeface="+mn-lt"/>
              <a:ea typeface="+mn-ea"/>
              <a:cs typeface="+mn-cs"/>
            </a:rPr>
            <a:t>Bivariate Correlations</a:t>
          </a:r>
          <a:r>
            <a:rPr lang="en-US" sz="1200">
              <a:solidFill>
                <a:srgbClr val="0000FF"/>
              </a:solidFill>
              <a:effectLst/>
              <a:latin typeface="+mn-lt"/>
              <a:ea typeface="+mn-ea"/>
              <a:cs typeface="+mn-cs"/>
            </a:rPr>
            <a:t> </a:t>
          </a:r>
          <a:r>
            <a:rPr lang="en-US" sz="1100">
              <a:solidFill>
                <a:schemeClr val="dk1"/>
              </a:solidFill>
              <a:effectLst/>
              <a:latin typeface="+mn-lt"/>
              <a:ea typeface="+mn-ea"/>
              <a:cs typeface="+mn-cs"/>
            </a:rPr>
            <a:t>measure the degree linear relationship between two variables.  If two variables that are included as independent variables in a multiple regression analysis and are highly correlated (positively or negatively) then these variables clearly violate the assumption of independence making the Ordinary Least Squares process for estimating their regression estimates unstable.  However using bivariate correlations alone may not detect linear relations between multiple variables.</a:t>
          </a:r>
        </a:p>
        <a:p>
          <a:pPr lvl="0"/>
          <a:endParaRPr lang="en-US" sz="1100" b="1">
            <a:solidFill>
              <a:schemeClr val="dk1"/>
            </a:solidFill>
            <a:effectLst/>
            <a:latin typeface="+mn-lt"/>
            <a:ea typeface="+mn-ea"/>
            <a:cs typeface="+mn-cs"/>
          </a:endParaRPr>
        </a:p>
        <a:p>
          <a:pPr lvl="0"/>
          <a:r>
            <a:rPr lang="en-US" sz="1200" b="1">
              <a:solidFill>
                <a:srgbClr val="0000FF"/>
              </a:solidFill>
              <a:effectLst/>
              <a:latin typeface="+mn-lt"/>
              <a:ea typeface="+mn-ea"/>
              <a:cs typeface="+mn-cs"/>
            </a:rPr>
            <a:t>Tolerance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 measure calculated for each variable) is 1 – R-square for the regression of that variable against all the other independents, without the dependent variable.  It represents the </a:t>
          </a:r>
          <a:r>
            <a:rPr lang="en-US" sz="1100" b="1">
              <a:solidFill>
                <a:schemeClr val="dk1"/>
              </a:solidFill>
              <a:effectLst/>
              <a:latin typeface="+mn-lt"/>
              <a:ea typeface="+mn-ea"/>
              <a:cs typeface="+mn-cs"/>
            </a:rPr>
            <a:t>proportion of variability that is not explained by the other independent variables in the regression model.</a:t>
          </a:r>
          <a:r>
            <a:rPr lang="en-US" sz="1100">
              <a:solidFill>
                <a:schemeClr val="dk1"/>
              </a:solidFill>
              <a:effectLst/>
              <a:latin typeface="+mn-lt"/>
              <a:ea typeface="+mn-ea"/>
              <a:cs typeface="+mn-cs"/>
            </a:rPr>
            <a:t>  When tolerance is close to 0 there is high multicollinearity of that variable with other independents and the estimated regression coefficients will be unstable.  </a:t>
          </a:r>
        </a:p>
        <a:p>
          <a:pPr lvl="0"/>
          <a:endParaRPr lang="en-US" sz="1100">
            <a:solidFill>
              <a:schemeClr val="dk1"/>
            </a:solidFill>
            <a:effectLst/>
            <a:latin typeface="+mn-lt"/>
            <a:ea typeface="+mn-ea"/>
            <a:cs typeface="+mn-cs"/>
          </a:endParaRPr>
        </a:p>
        <a:p>
          <a:pPr lvl="0"/>
          <a:r>
            <a:rPr lang="en-US" sz="1100" b="1">
              <a:solidFill>
                <a:srgbClr val="0000FF"/>
              </a:solidFill>
              <a:effectLst/>
              <a:latin typeface="+mn-lt"/>
              <a:ea typeface="+mn-ea"/>
              <a:cs typeface="+mn-cs"/>
            </a:rPr>
            <a:t>Variance Inflation Factor,VIF</a:t>
          </a:r>
          <a:r>
            <a:rPr lang="en-US" sz="1100">
              <a:solidFill>
                <a:schemeClr val="dk1"/>
              </a:solidFill>
              <a:effectLst/>
              <a:latin typeface="+mn-lt"/>
              <a:ea typeface="+mn-ea"/>
              <a:cs typeface="+mn-cs"/>
            </a:rPr>
            <a:t>, (a measure calculated for each variable) is simply the reciprocal of tolerance, </a:t>
          </a:r>
        </a:p>
        <a:p>
          <a:pPr lvl="0"/>
          <a:r>
            <a:rPr lang="en-US" sz="1100">
              <a:solidFill>
                <a:schemeClr val="dk1"/>
              </a:solidFill>
              <a:effectLst/>
              <a:latin typeface="+mn-lt"/>
              <a:ea typeface="+mn-ea"/>
              <a:cs typeface="+mn-cs"/>
            </a:rPr>
            <a:t>VIF = 1 / Tolerance.  It measures </a:t>
          </a:r>
          <a:r>
            <a:rPr lang="en-US" sz="1100" b="1">
              <a:solidFill>
                <a:schemeClr val="dk1"/>
              </a:solidFill>
              <a:effectLst/>
              <a:latin typeface="+mn-lt"/>
              <a:ea typeface="+mn-ea"/>
              <a:cs typeface="+mn-cs"/>
            </a:rPr>
            <a:t>the degree to which the interrelatedness of the variable with other predictor variables inflates the variance of the estimated regression coefficient for that variable</a:t>
          </a:r>
          <a:r>
            <a:rPr lang="en-US" sz="1100">
              <a:solidFill>
                <a:schemeClr val="dk1"/>
              </a:solidFill>
              <a:effectLst/>
              <a:latin typeface="+mn-lt"/>
              <a:ea typeface="+mn-ea"/>
              <a:cs typeface="+mn-cs"/>
            </a:rPr>
            <a:t>.  Hence the square root of the VIF is the degree to which the collinearity has increased the standard error for that variable.  Therefore, a high VIF value indicates high multicollinearity of that variable with other independents and instability of the regression coefficient estimation process.  There are no statistical tests to test for multicollinearity using the tolerance or VIF measures.  VIF=1 is ideal and many authors use VIF=10 as a suggested upper limit for indicting a definite multicollinearity problem for an individual variable (VIF=10 inflates the Standard Error by 3.16).  Some would consider VIF=4 (doubling the Standard Error) as a minimum for indicated a possible multicollinearity problem.   </a:t>
          </a:r>
        </a:p>
        <a:p>
          <a:r>
            <a:rPr lang="en-US" sz="1100">
              <a:solidFill>
                <a:schemeClr val="dk1"/>
              </a:solidFill>
              <a:effectLst/>
              <a:latin typeface="+mn-lt"/>
              <a:ea typeface="+mn-ea"/>
              <a:cs typeface="+mn-cs"/>
            </a:rPr>
            <a:t>VIF guideline: VIF ≥ 10, definite indicator of multicollinearity 4 ≤ VIF &lt; 10, moderate indicator of multicollinearity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Information source: </a:t>
          </a:r>
        </a:p>
        <a:p>
          <a:r>
            <a:rPr lang="en-US" sz="1100" i="1">
              <a:solidFill>
                <a:schemeClr val="dk1"/>
              </a:solidFill>
              <a:effectLst/>
              <a:latin typeface="+mn-lt"/>
              <a:ea typeface="+mn-ea"/>
              <a:cs typeface="+mn-cs"/>
            </a:rPr>
            <a:t>Regression Diagnostics: Identifying Influential Data and Sources of Collinearity</a:t>
          </a:r>
          <a:r>
            <a:rPr lang="en-US" sz="1100">
              <a:solidFill>
                <a:schemeClr val="dk1"/>
              </a:solidFill>
              <a:effectLst/>
              <a:latin typeface="+mn-lt"/>
              <a:ea typeface="+mn-ea"/>
              <a:cs typeface="+mn-cs"/>
            </a:rPr>
            <a:t> (1980) by Belsley, Kuh &amp; Welch</a:t>
          </a: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xdr:row>
      <xdr:rowOff>114300</xdr:rowOff>
    </xdr:from>
    <xdr:to>
      <xdr:col>9</xdr:col>
      <xdr:colOff>190500</xdr:colOff>
      <xdr:row>19</xdr:row>
      <xdr:rowOff>123825</xdr:rowOff>
    </xdr:to>
    <xdr:sp macro="" textlink="">
      <xdr:nvSpPr>
        <xdr:cNvPr id="2" name="Text 1"/>
        <xdr:cNvSpPr txBox="1">
          <a:spLocks noChangeArrowheads="1"/>
        </xdr:cNvSpPr>
      </xdr:nvSpPr>
      <xdr:spPr bwMode="auto">
        <a:xfrm>
          <a:off x="0" y="3762375"/>
          <a:ext cx="5400675" cy="191452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1. In Excel, place data columns with X variables to the left of Y.</a:t>
          </a:r>
        </a:p>
        <a:p>
          <a:pPr algn="l" rtl="0">
            <a:defRPr sz="1000"/>
          </a:pPr>
          <a:r>
            <a:rPr lang="en-US" sz="1400" b="0" i="0" u="none" strike="noStrike" baseline="0">
              <a:solidFill>
                <a:srgbClr val="000000"/>
              </a:solidFill>
              <a:latin typeface="Arial"/>
              <a:cs typeface="Arial"/>
            </a:rPr>
            <a:t>2. Plot the data using XY scatter(s).  </a:t>
          </a:r>
        </a:p>
        <a:p>
          <a:pPr algn="l" rtl="0">
            <a:defRPr sz="1000"/>
          </a:pPr>
          <a:r>
            <a:rPr lang="en-US" sz="1400" b="0" i="0" u="none" strike="noStrike" baseline="0">
              <a:solidFill>
                <a:srgbClr val="000000"/>
              </a:solidFill>
              <a:latin typeface="Arial"/>
              <a:cs typeface="Arial"/>
            </a:rPr>
            <a:t>    Look for extreme data values that are not indicative of the</a:t>
          </a:r>
        </a:p>
        <a:p>
          <a:pPr algn="l" rtl="0">
            <a:defRPr sz="1000"/>
          </a:pPr>
          <a:r>
            <a:rPr lang="en-US" sz="1400" b="0" i="0" u="none" strike="noStrike" baseline="0">
              <a:solidFill>
                <a:srgbClr val="000000"/>
              </a:solidFill>
              <a:latin typeface="Arial"/>
              <a:cs typeface="Arial"/>
            </a:rPr>
            <a:t>    phenomenon being studied. </a:t>
          </a:r>
        </a:p>
        <a:p>
          <a:pPr algn="l" rtl="0">
            <a:defRPr sz="1000"/>
          </a:pPr>
          <a:r>
            <a:rPr lang="en-US" sz="1400" b="0" i="0" u="none" strike="noStrike" baseline="0">
              <a:solidFill>
                <a:srgbClr val="000000"/>
              </a:solidFill>
              <a:latin typeface="Arial"/>
              <a:cs typeface="Arial"/>
            </a:rPr>
            <a:t>3. Excel requires numeric values for all cells of each variable.</a:t>
          </a:r>
        </a:p>
        <a:p>
          <a:pPr algn="l" rtl="0">
            <a:defRPr sz="1000"/>
          </a:pPr>
          <a:r>
            <a:rPr lang="en-US" sz="1400" b="0" i="0" u="none" strike="noStrike" baseline="0">
              <a:solidFill>
                <a:srgbClr val="000000"/>
              </a:solidFill>
              <a:latin typeface="Arial"/>
              <a:cs typeface="Arial"/>
            </a:rPr>
            <a:t>4. In Excel, all of the X variables MUST be in adjacent columns.</a:t>
          </a:r>
        </a:p>
        <a:p>
          <a:pPr algn="l" rtl="0">
            <a:defRPr sz="1000"/>
          </a:pPr>
          <a:r>
            <a:rPr lang="en-US" sz="1400" b="0" i="0" u="none" strike="noStrike" baseline="0">
              <a:solidFill>
                <a:srgbClr val="000000"/>
              </a:solidFill>
              <a:latin typeface="Arial"/>
              <a:cs typeface="Arial"/>
            </a:rPr>
            <a:t>5. No X variable can be a linear function of other X variables.  </a:t>
          </a:r>
        </a:p>
        <a:p>
          <a:pPr algn="l" rtl="0">
            <a:defRPr sz="1000"/>
          </a:pPr>
          <a:r>
            <a:rPr lang="en-US" sz="1400" b="0" i="0" u="none" strike="noStrike" baseline="0">
              <a:solidFill>
                <a:srgbClr val="000000"/>
              </a:solidFill>
              <a:latin typeface="Arial"/>
              <a:cs typeface="Arial"/>
            </a:rPr>
            <a:t>    (i.e. X1 = 10 + X2 + .3*X3)</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28575</xdr:colOff>
      <xdr:row>17</xdr:row>
      <xdr:rowOff>142878</xdr:rowOff>
    </xdr:to>
    <xdr:sp macro="" textlink="">
      <xdr:nvSpPr>
        <xdr:cNvPr id="2" name="TextBox 1"/>
        <xdr:cNvSpPr txBox="1"/>
      </xdr:nvSpPr>
      <xdr:spPr>
        <a:xfrm>
          <a:off x="0" y="0"/>
          <a:ext cx="5514975" cy="2895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6">
                  <a:lumMod val="50000"/>
                </a:schemeClr>
              </a:solidFill>
            </a:rPr>
            <a:t>For regression analysis</a:t>
          </a:r>
          <a:r>
            <a:rPr lang="en-US" sz="1400" b="1" baseline="0">
              <a:solidFill>
                <a:schemeClr val="accent6">
                  <a:lumMod val="50000"/>
                </a:schemeClr>
              </a:solidFill>
            </a:rPr>
            <a:t>, a</a:t>
          </a:r>
          <a:r>
            <a:rPr lang="en-US" sz="1400" b="1">
              <a:solidFill>
                <a:schemeClr val="accent6">
                  <a:lumMod val="50000"/>
                </a:schemeClr>
              </a:solidFill>
            </a:rPr>
            <a:t>ll of the predictor</a:t>
          </a:r>
          <a:r>
            <a:rPr lang="en-US" sz="1400" b="1" baseline="0">
              <a:solidFill>
                <a:schemeClr val="accent6">
                  <a:lumMod val="50000"/>
                </a:schemeClr>
              </a:solidFill>
            </a:rPr>
            <a:t> variables must be quantitative variables.  However, in many situations one would like to </a:t>
          </a:r>
          <a:r>
            <a:rPr lang="en-US" sz="1400" b="1" baseline="0">
              <a:solidFill>
                <a:srgbClr val="0000FF"/>
              </a:solidFill>
            </a:rPr>
            <a:t>model the relationship between a response variable Y and one or more  categorical or qualitative or nominal scaled variables along with one or more quantitative variables</a:t>
          </a:r>
          <a:r>
            <a:rPr lang="en-US" sz="1400" b="1" baseline="0">
              <a:solidFill>
                <a:schemeClr val="accent6">
                  <a:lumMod val="50000"/>
                </a:schemeClr>
              </a:solidFill>
            </a:rPr>
            <a:t>.  This can be accomplished by</a:t>
          </a:r>
        </a:p>
        <a:p>
          <a:r>
            <a:rPr lang="en-US" sz="1400" b="1" baseline="0">
              <a:solidFill>
                <a:schemeClr val="accent6">
                  <a:lumMod val="50000"/>
                </a:schemeClr>
              </a:solidFill>
            </a:rPr>
            <a:t>1. Creating a separate regression model for each possible category or </a:t>
          </a:r>
        </a:p>
        <a:p>
          <a:r>
            <a:rPr lang="en-US" sz="1400" b="1" baseline="0">
              <a:solidFill>
                <a:schemeClr val="accent6">
                  <a:lumMod val="50000"/>
                </a:schemeClr>
              </a:solidFill>
            </a:rPr>
            <a:t>2. Using the categorical data to create indicator or dummy variables that can be used as independent or predictor variables in a single regression model.</a:t>
          </a:r>
          <a:endParaRPr lang="en-US" sz="1400" b="1">
            <a:solidFill>
              <a:schemeClr val="accent6">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85725</xdr:rowOff>
    </xdr:from>
    <xdr:to>
      <xdr:col>10</xdr:col>
      <xdr:colOff>0</xdr:colOff>
      <xdr:row>23</xdr:row>
      <xdr:rowOff>104775</xdr:rowOff>
    </xdr:to>
    <mc:AlternateContent xmlns:mc="http://schemas.openxmlformats.org/markup-compatibility/2006" xmlns:a14="http://schemas.microsoft.com/office/drawing/2010/main">
      <mc:Choice Requires="a14">
        <xdr:sp macro="" textlink="">
          <xdr:nvSpPr>
            <xdr:cNvPr id="2" name="TextBox 1"/>
            <xdr:cNvSpPr txBox="1"/>
          </xdr:nvSpPr>
          <xdr:spPr>
            <a:xfrm>
              <a:off x="9525" y="85725"/>
              <a:ext cx="6086475" cy="3743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The text on page 262 shows these two methods for a situation with X &amp; Y data for both Males and Females and I am revising their</a:t>
              </a:r>
              <a:r>
                <a:rPr lang="en-US" sz="1200" b="1" baseline="0"/>
                <a:t> notation slightly giving the sample model using </a:t>
              </a:r>
              <a:r>
                <a:rPr lang="en-US" sz="1400" b="1" baseline="0"/>
                <a:t>b</a:t>
              </a:r>
              <a:r>
                <a:rPr lang="en-US" sz="1200" b="1" baseline="0"/>
                <a:t> to denote a calculated coefficient to be used as an estimate for </a:t>
              </a:r>
              <a:r>
                <a:rPr lang="en-US" sz="1400" b="1" baseline="0">
                  <a:latin typeface="Symbol" panose="05050102010706020507" pitchFamily="18" charset="2"/>
                </a:rPr>
                <a:t>b</a:t>
              </a:r>
              <a:r>
                <a:rPr lang="en-US" sz="1200" b="1" baseline="0">
                  <a:latin typeface="+mn-lt"/>
                </a:rPr>
                <a:t> rather than </a:t>
              </a:r>
              <a14:m>
                <m:oMath xmlns:m="http://schemas.openxmlformats.org/officeDocument/2006/math">
                  <m:acc>
                    <m:accPr>
                      <m:chr m:val="̂"/>
                      <m:ctrlPr>
                        <a:rPr lang="en-US" sz="1400" b="0" i="1" baseline="0">
                          <a:latin typeface="Cambria Math" panose="02040503050406030204" pitchFamily="18" charset="0"/>
                        </a:rPr>
                      </m:ctrlPr>
                    </m:accPr>
                    <m:e>
                      <m:r>
                        <a:rPr lang="el-GR" sz="1400" b="0" i="1" baseline="0">
                          <a:latin typeface="Cambria Math" panose="02040503050406030204" pitchFamily="18" charset="0"/>
                        </a:rPr>
                        <m:t>𝛽</m:t>
                      </m:r>
                    </m:e>
                  </m:acc>
                </m:oMath>
              </a14:m>
              <a:r>
                <a:rPr lang="en-US" sz="1200" b="1" baseline="0"/>
                <a:t>.</a:t>
              </a:r>
            </a:p>
            <a:p>
              <a:pPr>
                <a:lnSpc>
                  <a:spcPts val="1800"/>
                </a:lnSpc>
              </a:pPr>
              <a:r>
                <a:rPr lang="en-US" sz="1200" baseline="0"/>
                <a:t>Model using data for Males:  </a:t>
              </a:r>
              <a:r>
                <a:rPr lang="en-US" sz="1600" b="1" baseline="0"/>
                <a:t>Ŷ</a:t>
              </a:r>
              <a:r>
                <a:rPr lang="en-US" sz="1600" b="1" baseline="-25000"/>
                <a:t>M</a:t>
              </a:r>
              <a:r>
                <a:rPr lang="en-US" sz="1600" b="1" baseline="0"/>
                <a:t> = b</a:t>
              </a:r>
              <a:r>
                <a:rPr lang="en-US" sz="1600" b="1" baseline="-25000"/>
                <a:t>0M</a:t>
              </a:r>
              <a:r>
                <a:rPr lang="en-US" sz="1600" b="1" baseline="0"/>
                <a:t> + b</a:t>
              </a:r>
              <a:r>
                <a:rPr lang="en-US" sz="1600" b="1" baseline="-25000"/>
                <a:t>1M</a:t>
              </a:r>
              <a:r>
                <a:rPr lang="en-US" sz="1600" b="1" baseline="0"/>
                <a:t>X</a:t>
              </a:r>
              <a:r>
                <a:rPr lang="en-US" sz="1100" b="0" baseline="0"/>
                <a:t>.</a:t>
              </a:r>
            </a:p>
            <a:p>
              <a:pPr marL="0" marR="0" lvl="0" indent="0" defTabSz="914400" eaLnBrk="1" fontAlgn="auto" latinLnBrk="0" hangingPunct="1">
                <a:lnSpc>
                  <a:spcPts val="18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Model using data for Females:  </a:t>
              </a:r>
              <a:r>
                <a:rPr kumimoji="0" lang="en-US" sz="1600" b="1" i="0" u="none" strike="noStrike" kern="0" cap="none" spc="0" normalizeH="0" baseline="0" noProof="0">
                  <a:ln>
                    <a:noFill/>
                  </a:ln>
                  <a:solidFill>
                    <a:prstClr val="black"/>
                  </a:solidFill>
                  <a:effectLst/>
                  <a:uLnTx/>
                  <a:uFillTx/>
                  <a:latin typeface="+mn-lt"/>
                  <a:ea typeface="+mn-ea"/>
                  <a:cs typeface="+mn-cs"/>
                </a:rPr>
                <a:t>Ŷ</a:t>
              </a:r>
              <a:r>
                <a:rPr kumimoji="0" lang="en-US" sz="1600" b="1" i="0" u="none" strike="noStrike" kern="0" cap="none" spc="0" normalizeH="0" baseline="-25000" noProof="0">
                  <a:ln>
                    <a:noFill/>
                  </a:ln>
                  <a:solidFill>
                    <a:prstClr val="black"/>
                  </a:solidFill>
                  <a:effectLst/>
                  <a:uLnTx/>
                  <a:uFillTx/>
                  <a:latin typeface="+mn-lt"/>
                  <a:ea typeface="+mn-ea"/>
                  <a:cs typeface="+mn-cs"/>
                </a:rPr>
                <a:t>F</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0F</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1F</a:t>
              </a:r>
              <a:r>
                <a:rPr kumimoji="0" lang="en-US" sz="1600" b="1" i="0" u="none" strike="noStrike" kern="0" cap="none" spc="0" normalizeH="0" baseline="0" noProof="0">
                  <a:ln>
                    <a:noFill/>
                  </a:ln>
                  <a:solidFill>
                    <a:prstClr val="black"/>
                  </a:solidFill>
                  <a:effectLst/>
                  <a:uLnTx/>
                  <a:uFillTx/>
                  <a:latin typeface="+mn-lt"/>
                  <a:ea typeface="+mn-ea"/>
                  <a:cs typeface="+mn-cs"/>
                </a:rPr>
                <a:t>X</a:t>
              </a:r>
              <a:r>
                <a:rPr kumimoji="0" lang="en-US"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1400"/>
                </a:lnSpc>
                <a:spcBef>
                  <a:spcPts val="0"/>
                </a:spcBef>
                <a:spcAft>
                  <a:spcPts val="0"/>
                </a:spcAft>
                <a:buClrTx/>
                <a:buSzTx/>
                <a:buFontTx/>
                <a:buNone/>
                <a:tabLst/>
                <a:defRPr/>
              </a:pPr>
              <a:r>
                <a:rPr kumimoji="0" lang="en-US" sz="1200" b="1" i="0" u="none" strike="noStrike" kern="0" cap="none" spc="0" normalizeH="0" baseline="0" noProof="0">
                  <a:ln>
                    <a:noFill/>
                  </a:ln>
                  <a:solidFill>
                    <a:srgbClr val="0000FF"/>
                  </a:solidFill>
                  <a:effectLst/>
                  <a:uLnTx/>
                  <a:uFillTx/>
                  <a:latin typeface="+mn-lt"/>
                  <a:ea typeface="+mn-ea"/>
                  <a:cs typeface="+mn-cs"/>
                </a:rPr>
                <a:t>Note that the intercepts can be different and the slopes can be different.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mn-lt"/>
                  <a:ea typeface="+mn-ea"/>
                  <a:cs typeface="+mn-cs"/>
                </a:rPr>
                <a:t>One can use a single model that includes an X and a dummy variable.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Ŷ = b</a:t>
              </a:r>
              <a:r>
                <a:rPr kumimoji="0" lang="en-US" sz="1600" b="1" i="0" u="none" strike="noStrike" kern="0" cap="none" spc="0" normalizeH="0" baseline="-25000" noProof="0">
                  <a:ln>
                    <a:noFill/>
                  </a:ln>
                  <a:solidFill>
                    <a:prstClr val="black"/>
                  </a:solidFill>
                  <a:effectLst/>
                  <a:uLnTx/>
                  <a:uFillTx/>
                  <a:latin typeface="+mn-lt"/>
                  <a:ea typeface="+mn-ea"/>
                  <a:cs typeface="+mn-cs"/>
                </a:rPr>
                <a:t>0</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1</a:t>
              </a:r>
              <a:r>
                <a:rPr kumimoji="0" lang="en-US" sz="1600" b="1" i="0" u="none" strike="noStrike" kern="0" cap="none" spc="0" normalizeH="0" baseline="0" noProof="0">
                  <a:ln>
                    <a:noFill/>
                  </a:ln>
                  <a:solidFill>
                    <a:prstClr val="black"/>
                  </a:solidFill>
                  <a:effectLst/>
                  <a:uLnTx/>
                  <a:uFillTx/>
                  <a:latin typeface="+mn-lt"/>
                  <a:ea typeface="+mn-ea"/>
                  <a:cs typeface="+mn-cs"/>
                </a:rPr>
                <a:t>•X + b</a:t>
              </a:r>
              <a:r>
                <a:rPr kumimoji="0" lang="en-US" sz="1600" b="1" i="0" u="none" strike="noStrike" kern="0" cap="none" spc="0" normalizeH="0" baseline="-25000" noProof="0">
                  <a:ln>
                    <a:noFill/>
                  </a:ln>
                  <a:solidFill>
                    <a:prstClr val="black"/>
                  </a:solidFill>
                  <a:effectLst/>
                  <a:uLnTx/>
                  <a:uFillTx/>
                  <a:latin typeface="+mn-lt"/>
                  <a:ea typeface="+mn-ea"/>
                  <a:cs typeface="+mn-cs"/>
                </a:rPr>
                <a:t>F</a:t>
              </a:r>
              <a:r>
                <a:rPr kumimoji="0" lang="en-US" sz="1600" b="1" i="0" u="none" strike="noStrike" kern="0" cap="none" spc="0" normalizeH="0" baseline="0" noProof="0">
                  <a:ln>
                    <a:noFill/>
                  </a:ln>
                  <a:solidFill>
                    <a:prstClr val="black"/>
                  </a:solidFill>
                  <a:effectLst/>
                  <a:uLnTx/>
                  <a:uFillTx/>
                  <a:latin typeface="+mn-lt"/>
                  <a:ea typeface="+mn-ea"/>
                  <a:cs typeface="+mn-cs"/>
                </a:rPr>
                <a:t>•F + b</a:t>
              </a:r>
              <a:r>
                <a:rPr kumimoji="0" lang="en-US" sz="1600" b="1" i="0" u="none" strike="noStrike" kern="0" cap="none" spc="0" normalizeH="0" baseline="-25000" noProof="0">
                  <a:ln>
                    <a:noFill/>
                  </a:ln>
                  <a:solidFill>
                    <a:prstClr val="black"/>
                  </a:solidFill>
                  <a:effectLst/>
                  <a:uLnTx/>
                  <a:uFillTx/>
                  <a:latin typeface="+mn-lt"/>
                  <a:ea typeface="+mn-ea"/>
                  <a:cs typeface="+mn-cs"/>
                </a:rPr>
                <a:t>1F</a:t>
              </a:r>
              <a:r>
                <a:rPr kumimoji="0" lang="en-US" sz="1600" b="1" i="0" u="none" strike="noStrike" kern="0" cap="none" spc="0" normalizeH="0" baseline="0" noProof="0">
                  <a:ln>
                    <a:noFill/>
                  </a:ln>
                  <a:solidFill>
                    <a:prstClr val="black"/>
                  </a:solidFill>
                  <a:effectLst/>
                  <a:uLnTx/>
                  <a:uFillTx/>
                  <a:latin typeface="+mn-lt"/>
                  <a:ea typeface="+mn-ea"/>
                  <a:cs typeface="+mn-cs"/>
                </a:rPr>
                <a:t>•X•F, </a:t>
              </a:r>
              <a:r>
                <a:rPr kumimoji="0" lang="en-US" sz="1400" b="1" i="0" u="none" strike="noStrike" kern="0" cap="none" spc="0" normalizeH="0" baseline="0" noProof="0">
                  <a:ln>
                    <a:noFill/>
                  </a:ln>
                  <a:solidFill>
                    <a:schemeClr val="accent6">
                      <a:lumMod val="50000"/>
                    </a:schemeClr>
                  </a:solidFill>
                  <a:effectLst/>
                  <a:uLnTx/>
                  <a:uFillTx/>
                  <a:latin typeface="+mn-lt"/>
                  <a:ea typeface="+mn-ea"/>
                  <a:cs typeface="+mn-cs"/>
                </a:rPr>
                <a:t>where F = 1 if Female and 0 if Male</a:t>
              </a:r>
              <a:endParaRPr kumimoji="0" lang="en-US" sz="1400" b="0" i="0" u="none" strike="noStrike" kern="0" cap="none" spc="0" normalizeH="0" baseline="0" noProof="0">
                <a:ln>
                  <a:noFill/>
                </a:ln>
                <a:solidFill>
                  <a:schemeClr val="accent6">
                    <a:lumMod val="50000"/>
                  </a:scheme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mn-lt"/>
                  <a:ea typeface="+mn-ea"/>
                  <a:cs typeface="+mn-cs"/>
                </a:rPr>
                <a:t>Equivalently one can create the model with another definition for the dummy variable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Ŷ = b</a:t>
              </a:r>
              <a:r>
                <a:rPr kumimoji="0" lang="en-US" sz="1600" b="1" i="0" u="none" strike="noStrike" kern="0" cap="none" spc="0" normalizeH="0" baseline="-25000" noProof="0">
                  <a:ln>
                    <a:noFill/>
                  </a:ln>
                  <a:solidFill>
                    <a:prstClr val="black"/>
                  </a:solidFill>
                  <a:effectLst/>
                  <a:uLnTx/>
                  <a:uFillTx/>
                  <a:latin typeface="+mn-lt"/>
                  <a:ea typeface="+mn-ea"/>
                  <a:cs typeface="+mn-cs"/>
                </a:rPr>
                <a:t>0</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1</a:t>
              </a:r>
              <a:r>
                <a:rPr kumimoji="0" lang="en-US" sz="1600" b="1" i="0" u="none" strike="noStrike" kern="0" cap="none" spc="0" normalizeH="0" baseline="0" noProof="0">
                  <a:ln>
                    <a:noFill/>
                  </a:ln>
                  <a:solidFill>
                    <a:prstClr val="black"/>
                  </a:solidFill>
                  <a:effectLst/>
                  <a:uLnTx/>
                  <a:uFillTx/>
                  <a:latin typeface="+mn-lt"/>
                  <a:ea typeface="+mn-ea"/>
                  <a:cs typeface="+mn-cs"/>
                </a:rPr>
                <a:t>•X + b</a:t>
              </a:r>
              <a:r>
                <a:rPr kumimoji="0" lang="en-US" sz="1600" b="1" i="0" u="none" strike="noStrike" kern="0" cap="none" spc="0" normalizeH="0" baseline="-25000" noProof="0">
                  <a:ln>
                    <a:noFill/>
                  </a:ln>
                  <a:solidFill>
                    <a:prstClr val="black"/>
                  </a:solidFill>
                  <a:effectLst/>
                  <a:uLnTx/>
                  <a:uFillTx/>
                  <a:latin typeface="+mn-lt"/>
                  <a:ea typeface="+mn-ea"/>
                  <a:cs typeface="+mn-cs"/>
                </a:rPr>
                <a:t>M</a:t>
              </a:r>
              <a:r>
                <a:rPr kumimoji="0" lang="en-US" sz="1600" b="1" i="0" u="none" strike="noStrike" kern="0" cap="none" spc="0" normalizeH="0" baseline="0" noProof="0">
                  <a:ln>
                    <a:noFill/>
                  </a:ln>
                  <a:solidFill>
                    <a:prstClr val="black"/>
                  </a:solidFill>
                  <a:effectLst/>
                  <a:uLnTx/>
                  <a:uFillTx/>
                  <a:latin typeface="+mn-lt"/>
                  <a:ea typeface="+mn-ea"/>
                  <a:cs typeface="+mn-cs"/>
                </a:rPr>
                <a:t>•M + b</a:t>
              </a:r>
              <a:r>
                <a:rPr kumimoji="0" lang="en-US" sz="1600" b="1" i="0" u="none" strike="noStrike" kern="0" cap="none" spc="0" normalizeH="0" baseline="-25000" noProof="0">
                  <a:ln>
                    <a:noFill/>
                  </a:ln>
                  <a:solidFill>
                    <a:prstClr val="black"/>
                  </a:solidFill>
                  <a:effectLst/>
                  <a:uLnTx/>
                  <a:uFillTx/>
                  <a:latin typeface="+mn-lt"/>
                  <a:ea typeface="+mn-ea"/>
                  <a:cs typeface="+mn-cs"/>
                </a:rPr>
                <a:t>1M</a:t>
              </a:r>
              <a:r>
                <a:rPr kumimoji="0" lang="en-US" sz="1600" b="1" i="0" u="none" strike="noStrike" kern="0" cap="none" spc="0" normalizeH="0" baseline="0" noProof="0">
                  <a:ln>
                    <a:noFill/>
                  </a:ln>
                  <a:solidFill>
                    <a:prstClr val="black"/>
                  </a:solidFill>
                  <a:effectLst/>
                  <a:uLnTx/>
                  <a:uFillTx/>
                  <a:latin typeface="+mn-lt"/>
                  <a:ea typeface="+mn-ea"/>
                  <a:cs typeface="+mn-cs"/>
                </a:rPr>
                <a:t>•X•M, </a:t>
              </a:r>
              <a:r>
                <a:rPr kumimoji="0" lang="en-US" sz="1400" b="1" i="0" u="none" strike="noStrike" kern="0" cap="none" spc="0" normalizeH="0" baseline="0" noProof="0">
                  <a:ln>
                    <a:noFill/>
                  </a:ln>
                  <a:solidFill>
                    <a:srgbClr val="F79646">
                      <a:lumMod val="50000"/>
                    </a:srgbClr>
                  </a:solidFill>
                  <a:effectLst/>
                  <a:uLnTx/>
                  <a:uFillTx/>
                  <a:latin typeface="+mn-lt"/>
                  <a:ea typeface="+mn-ea"/>
                  <a:cs typeface="+mn-cs"/>
                </a:rPr>
                <a:t>where M = 1 if Male and 0 if Female</a:t>
              </a:r>
              <a:endParaRPr kumimoji="0" lang="en-US" sz="1400" b="0" i="0" u="none" strike="noStrike" kern="0" cap="none" spc="0" normalizeH="0" baseline="0" noProof="0">
                <a:ln>
                  <a:noFill/>
                </a:ln>
                <a:solidFill>
                  <a:srgbClr val="F79646">
                    <a:lumMod val="50000"/>
                  </a:srgbClr>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a:lnSpc>
                  <a:spcPts val="1200"/>
                </a:lnSpc>
              </a:pPr>
              <a:endParaRPr lang="en-US" sz="1100" b="0"/>
            </a:p>
          </xdr:txBody>
        </xdr:sp>
      </mc:Choice>
      <mc:Fallback xmlns="">
        <xdr:sp macro="" textlink="">
          <xdr:nvSpPr>
            <xdr:cNvPr id="2" name="TextBox 1"/>
            <xdr:cNvSpPr txBox="1"/>
          </xdr:nvSpPr>
          <xdr:spPr>
            <a:xfrm>
              <a:off x="9525" y="85725"/>
              <a:ext cx="6086475" cy="3743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The text on page 262 shows these two methods for a situation with X &amp; Y data for both Males and Females and I am revising their</a:t>
              </a:r>
              <a:r>
                <a:rPr lang="en-US" sz="1200" b="1" baseline="0"/>
                <a:t> notation slightly giving the sample model using </a:t>
              </a:r>
              <a:r>
                <a:rPr lang="en-US" sz="1400" b="1" baseline="0"/>
                <a:t>b</a:t>
              </a:r>
              <a:r>
                <a:rPr lang="en-US" sz="1200" b="1" baseline="0"/>
                <a:t> to denote a calculated coefficient to be used as an estimate for </a:t>
              </a:r>
              <a:r>
                <a:rPr lang="en-US" sz="1400" b="1" baseline="0">
                  <a:latin typeface="Symbol" panose="05050102010706020507" pitchFamily="18" charset="2"/>
                </a:rPr>
                <a:t>b</a:t>
              </a:r>
              <a:r>
                <a:rPr lang="en-US" sz="1200" b="1" baseline="0">
                  <a:latin typeface="+mn-lt"/>
                </a:rPr>
                <a:t> rather than </a:t>
              </a:r>
              <a:r>
                <a:rPr lang="el-GR" sz="1400" b="0" i="0" baseline="0">
                  <a:latin typeface="Cambria Math" panose="02040503050406030204" pitchFamily="18" charset="0"/>
                </a:rPr>
                <a:t>𝛽</a:t>
              </a:r>
              <a:r>
                <a:rPr lang="en-US" sz="1400" b="0" i="0" baseline="0">
                  <a:latin typeface="Cambria Math" panose="02040503050406030204" pitchFamily="18" charset="0"/>
                </a:rPr>
                <a:t> ̂</a:t>
              </a:r>
              <a:r>
                <a:rPr lang="en-US" sz="1200" b="1" baseline="0"/>
                <a:t>.</a:t>
              </a:r>
            </a:p>
            <a:p>
              <a:pPr>
                <a:lnSpc>
                  <a:spcPts val="1800"/>
                </a:lnSpc>
              </a:pPr>
              <a:r>
                <a:rPr lang="en-US" sz="1200" baseline="0"/>
                <a:t>Model using data for Males:  </a:t>
              </a:r>
              <a:r>
                <a:rPr lang="en-US" sz="1600" b="1" baseline="0"/>
                <a:t>Ŷ</a:t>
              </a:r>
              <a:r>
                <a:rPr lang="en-US" sz="1600" b="1" baseline="-25000"/>
                <a:t>M</a:t>
              </a:r>
              <a:r>
                <a:rPr lang="en-US" sz="1600" b="1" baseline="0"/>
                <a:t> = b</a:t>
              </a:r>
              <a:r>
                <a:rPr lang="en-US" sz="1600" b="1" baseline="-25000"/>
                <a:t>0M</a:t>
              </a:r>
              <a:r>
                <a:rPr lang="en-US" sz="1600" b="1" baseline="0"/>
                <a:t> + b</a:t>
              </a:r>
              <a:r>
                <a:rPr lang="en-US" sz="1600" b="1" baseline="-25000"/>
                <a:t>1M</a:t>
              </a:r>
              <a:r>
                <a:rPr lang="en-US" sz="1600" b="1" baseline="0"/>
                <a:t>X</a:t>
              </a:r>
              <a:r>
                <a:rPr lang="en-US" sz="1100" b="0" baseline="0"/>
                <a:t>.</a:t>
              </a:r>
            </a:p>
            <a:p>
              <a:pPr marL="0" marR="0" lvl="0" indent="0" defTabSz="914400" eaLnBrk="1" fontAlgn="auto" latinLnBrk="0" hangingPunct="1">
                <a:lnSpc>
                  <a:spcPts val="18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Model using data for Females:  </a:t>
              </a:r>
              <a:r>
                <a:rPr kumimoji="0" lang="en-US" sz="1600" b="1" i="0" u="none" strike="noStrike" kern="0" cap="none" spc="0" normalizeH="0" baseline="0" noProof="0">
                  <a:ln>
                    <a:noFill/>
                  </a:ln>
                  <a:solidFill>
                    <a:prstClr val="black"/>
                  </a:solidFill>
                  <a:effectLst/>
                  <a:uLnTx/>
                  <a:uFillTx/>
                  <a:latin typeface="+mn-lt"/>
                  <a:ea typeface="+mn-ea"/>
                  <a:cs typeface="+mn-cs"/>
                </a:rPr>
                <a:t>Ŷ</a:t>
              </a:r>
              <a:r>
                <a:rPr kumimoji="0" lang="en-US" sz="1600" b="1" i="0" u="none" strike="noStrike" kern="0" cap="none" spc="0" normalizeH="0" baseline="-25000" noProof="0">
                  <a:ln>
                    <a:noFill/>
                  </a:ln>
                  <a:solidFill>
                    <a:prstClr val="black"/>
                  </a:solidFill>
                  <a:effectLst/>
                  <a:uLnTx/>
                  <a:uFillTx/>
                  <a:latin typeface="+mn-lt"/>
                  <a:ea typeface="+mn-ea"/>
                  <a:cs typeface="+mn-cs"/>
                </a:rPr>
                <a:t>F</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0F</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1F</a:t>
              </a:r>
              <a:r>
                <a:rPr kumimoji="0" lang="en-US" sz="1600" b="1" i="0" u="none" strike="noStrike" kern="0" cap="none" spc="0" normalizeH="0" baseline="0" noProof="0">
                  <a:ln>
                    <a:noFill/>
                  </a:ln>
                  <a:solidFill>
                    <a:prstClr val="black"/>
                  </a:solidFill>
                  <a:effectLst/>
                  <a:uLnTx/>
                  <a:uFillTx/>
                  <a:latin typeface="+mn-lt"/>
                  <a:ea typeface="+mn-ea"/>
                  <a:cs typeface="+mn-cs"/>
                </a:rPr>
                <a:t>X</a:t>
              </a:r>
              <a:r>
                <a:rPr kumimoji="0" lang="en-US"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1400"/>
                </a:lnSpc>
                <a:spcBef>
                  <a:spcPts val="0"/>
                </a:spcBef>
                <a:spcAft>
                  <a:spcPts val="0"/>
                </a:spcAft>
                <a:buClrTx/>
                <a:buSzTx/>
                <a:buFontTx/>
                <a:buNone/>
                <a:tabLst/>
                <a:defRPr/>
              </a:pPr>
              <a:r>
                <a:rPr kumimoji="0" lang="en-US" sz="1200" b="1" i="0" u="none" strike="noStrike" kern="0" cap="none" spc="0" normalizeH="0" baseline="0" noProof="0">
                  <a:ln>
                    <a:noFill/>
                  </a:ln>
                  <a:solidFill>
                    <a:srgbClr val="0000FF"/>
                  </a:solidFill>
                  <a:effectLst/>
                  <a:uLnTx/>
                  <a:uFillTx/>
                  <a:latin typeface="+mn-lt"/>
                  <a:ea typeface="+mn-ea"/>
                  <a:cs typeface="+mn-cs"/>
                </a:rPr>
                <a:t>Note that the intercepts can be different and the slopes can be different.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mn-lt"/>
                  <a:ea typeface="+mn-ea"/>
                  <a:cs typeface="+mn-cs"/>
                </a:rPr>
                <a:t>One can use a single model that includes an X and a dummy variable.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Ŷ = b</a:t>
              </a:r>
              <a:r>
                <a:rPr kumimoji="0" lang="en-US" sz="1600" b="1" i="0" u="none" strike="noStrike" kern="0" cap="none" spc="0" normalizeH="0" baseline="-25000" noProof="0">
                  <a:ln>
                    <a:noFill/>
                  </a:ln>
                  <a:solidFill>
                    <a:prstClr val="black"/>
                  </a:solidFill>
                  <a:effectLst/>
                  <a:uLnTx/>
                  <a:uFillTx/>
                  <a:latin typeface="+mn-lt"/>
                  <a:ea typeface="+mn-ea"/>
                  <a:cs typeface="+mn-cs"/>
                </a:rPr>
                <a:t>0</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1</a:t>
              </a:r>
              <a:r>
                <a:rPr kumimoji="0" lang="en-US" sz="1600" b="1" i="0" u="none" strike="noStrike" kern="0" cap="none" spc="0" normalizeH="0" baseline="0" noProof="0">
                  <a:ln>
                    <a:noFill/>
                  </a:ln>
                  <a:solidFill>
                    <a:prstClr val="black"/>
                  </a:solidFill>
                  <a:effectLst/>
                  <a:uLnTx/>
                  <a:uFillTx/>
                  <a:latin typeface="+mn-lt"/>
                  <a:ea typeface="+mn-ea"/>
                  <a:cs typeface="+mn-cs"/>
                </a:rPr>
                <a:t>•X + b</a:t>
              </a:r>
              <a:r>
                <a:rPr kumimoji="0" lang="en-US" sz="1600" b="1" i="0" u="none" strike="noStrike" kern="0" cap="none" spc="0" normalizeH="0" baseline="-25000" noProof="0">
                  <a:ln>
                    <a:noFill/>
                  </a:ln>
                  <a:solidFill>
                    <a:prstClr val="black"/>
                  </a:solidFill>
                  <a:effectLst/>
                  <a:uLnTx/>
                  <a:uFillTx/>
                  <a:latin typeface="+mn-lt"/>
                  <a:ea typeface="+mn-ea"/>
                  <a:cs typeface="+mn-cs"/>
                </a:rPr>
                <a:t>F</a:t>
              </a:r>
              <a:r>
                <a:rPr kumimoji="0" lang="en-US" sz="1600" b="1" i="0" u="none" strike="noStrike" kern="0" cap="none" spc="0" normalizeH="0" baseline="0" noProof="0">
                  <a:ln>
                    <a:noFill/>
                  </a:ln>
                  <a:solidFill>
                    <a:prstClr val="black"/>
                  </a:solidFill>
                  <a:effectLst/>
                  <a:uLnTx/>
                  <a:uFillTx/>
                  <a:latin typeface="+mn-lt"/>
                  <a:ea typeface="+mn-ea"/>
                  <a:cs typeface="+mn-cs"/>
                </a:rPr>
                <a:t>•F + b</a:t>
              </a:r>
              <a:r>
                <a:rPr kumimoji="0" lang="en-US" sz="1600" b="1" i="0" u="none" strike="noStrike" kern="0" cap="none" spc="0" normalizeH="0" baseline="-25000" noProof="0">
                  <a:ln>
                    <a:noFill/>
                  </a:ln>
                  <a:solidFill>
                    <a:prstClr val="black"/>
                  </a:solidFill>
                  <a:effectLst/>
                  <a:uLnTx/>
                  <a:uFillTx/>
                  <a:latin typeface="+mn-lt"/>
                  <a:ea typeface="+mn-ea"/>
                  <a:cs typeface="+mn-cs"/>
                </a:rPr>
                <a:t>1F</a:t>
              </a:r>
              <a:r>
                <a:rPr kumimoji="0" lang="en-US" sz="1600" b="1" i="0" u="none" strike="noStrike" kern="0" cap="none" spc="0" normalizeH="0" baseline="0" noProof="0">
                  <a:ln>
                    <a:noFill/>
                  </a:ln>
                  <a:solidFill>
                    <a:prstClr val="black"/>
                  </a:solidFill>
                  <a:effectLst/>
                  <a:uLnTx/>
                  <a:uFillTx/>
                  <a:latin typeface="+mn-lt"/>
                  <a:ea typeface="+mn-ea"/>
                  <a:cs typeface="+mn-cs"/>
                </a:rPr>
                <a:t>•X•F, </a:t>
              </a:r>
              <a:r>
                <a:rPr kumimoji="0" lang="en-US" sz="1400" b="1" i="0" u="none" strike="noStrike" kern="0" cap="none" spc="0" normalizeH="0" baseline="0" noProof="0">
                  <a:ln>
                    <a:noFill/>
                  </a:ln>
                  <a:solidFill>
                    <a:schemeClr val="accent6">
                      <a:lumMod val="50000"/>
                    </a:schemeClr>
                  </a:solidFill>
                  <a:effectLst/>
                  <a:uLnTx/>
                  <a:uFillTx/>
                  <a:latin typeface="+mn-lt"/>
                  <a:ea typeface="+mn-ea"/>
                  <a:cs typeface="+mn-cs"/>
                </a:rPr>
                <a:t>where F = 1 if Female and 0 if Male</a:t>
              </a:r>
              <a:endParaRPr kumimoji="0" lang="en-US" sz="1400" b="0" i="0" u="none" strike="noStrike" kern="0" cap="none" spc="0" normalizeH="0" baseline="0" noProof="0">
                <a:ln>
                  <a:noFill/>
                </a:ln>
                <a:solidFill>
                  <a:schemeClr val="accent6">
                    <a:lumMod val="50000"/>
                  </a:scheme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mn-lt"/>
                  <a:ea typeface="+mn-ea"/>
                  <a:cs typeface="+mn-cs"/>
                </a:rPr>
                <a:t>Equivalently one can create the model with another definition for the dummy variable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Ŷ = b</a:t>
              </a:r>
              <a:r>
                <a:rPr kumimoji="0" lang="en-US" sz="1600" b="1" i="0" u="none" strike="noStrike" kern="0" cap="none" spc="0" normalizeH="0" baseline="-25000" noProof="0">
                  <a:ln>
                    <a:noFill/>
                  </a:ln>
                  <a:solidFill>
                    <a:prstClr val="black"/>
                  </a:solidFill>
                  <a:effectLst/>
                  <a:uLnTx/>
                  <a:uFillTx/>
                  <a:latin typeface="+mn-lt"/>
                  <a:ea typeface="+mn-ea"/>
                  <a:cs typeface="+mn-cs"/>
                </a:rPr>
                <a:t>0</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1</a:t>
              </a:r>
              <a:r>
                <a:rPr kumimoji="0" lang="en-US" sz="1600" b="1" i="0" u="none" strike="noStrike" kern="0" cap="none" spc="0" normalizeH="0" baseline="0" noProof="0">
                  <a:ln>
                    <a:noFill/>
                  </a:ln>
                  <a:solidFill>
                    <a:prstClr val="black"/>
                  </a:solidFill>
                  <a:effectLst/>
                  <a:uLnTx/>
                  <a:uFillTx/>
                  <a:latin typeface="+mn-lt"/>
                  <a:ea typeface="+mn-ea"/>
                  <a:cs typeface="+mn-cs"/>
                </a:rPr>
                <a:t>•X + b</a:t>
              </a:r>
              <a:r>
                <a:rPr kumimoji="0" lang="en-US" sz="1600" b="1" i="0" u="none" strike="noStrike" kern="0" cap="none" spc="0" normalizeH="0" baseline="-25000" noProof="0">
                  <a:ln>
                    <a:noFill/>
                  </a:ln>
                  <a:solidFill>
                    <a:prstClr val="black"/>
                  </a:solidFill>
                  <a:effectLst/>
                  <a:uLnTx/>
                  <a:uFillTx/>
                  <a:latin typeface="+mn-lt"/>
                  <a:ea typeface="+mn-ea"/>
                  <a:cs typeface="+mn-cs"/>
                </a:rPr>
                <a:t>M</a:t>
              </a:r>
              <a:r>
                <a:rPr kumimoji="0" lang="en-US" sz="1600" b="1" i="0" u="none" strike="noStrike" kern="0" cap="none" spc="0" normalizeH="0" baseline="0" noProof="0">
                  <a:ln>
                    <a:noFill/>
                  </a:ln>
                  <a:solidFill>
                    <a:prstClr val="black"/>
                  </a:solidFill>
                  <a:effectLst/>
                  <a:uLnTx/>
                  <a:uFillTx/>
                  <a:latin typeface="+mn-lt"/>
                  <a:ea typeface="+mn-ea"/>
                  <a:cs typeface="+mn-cs"/>
                </a:rPr>
                <a:t>•M + b</a:t>
              </a:r>
              <a:r>
                <a:rPr kumimoji="0" lang="en-US" sz="1600" b="1" i="0" u="none" strike="noStrike" kern="0" cap="none" spc="0" normalizeH="0" baseline="-25000" noProof="0">
                  <a:ln>
                    <a:noFill/>
                  </a:ln>
                  <a:solidFill>
                    <a:prstClr val="black"/>
                  </a:solidFill>
                  <a:effectLst/>
                  <a:uLnTx/>
                  <a:uFillTx/>
                  <a:latin typeface="+mn-lt"/>
                  <a:ea typeface="+mn-ea"/>
                  <a:cs typeface="+mn-cs"/>
                </a:rPr>
                <a:t>1M</a:t>
              </a:r>
              <a:r>
                <a:rPr kumimoji="0" lang="en-US" sz="1600" b="1" i="0" u="none" strike="noStrike" kern="0" cap="none" spc="0" normalizeH="0" baseline="0" noProof="0">
                  <a:ln>
                    <a:noFill/>
                  </a:ln>
                  <a:solidFill>
                    <a:prstClr val="black"/>
                  </a:solidFill>
                  <a:effectLst/>
                  <a:uLnTx/>
                  <a:uFillTx/>
                  <a:latin typeface="+mn-lt"/>
                  <a:ea typeface="+mn-ea"/>
                  <a:cs typeface="+mn-cs"/>
                </a:rPr>
                <a:t>•X•M, </a:t>
              </a:r>
              <a:r>
                <a:rPr kumimoji="0" lang="en-US" sz="1400" b="1" i="0" u="none" strike="noStrike" kern="0" cap="none" spc="0" normalizeH="0" baseline="0" noProof="0">
                  <a:ln>
                    <a:noFill/>
                  </a:ln>
                  <a:solidFill>
                    <a:srgbClr val="F79646">
                      <a:lumMod val="50000"/>
                    </a:srgbClr>
                  </a:solidFill>
                  <a:effectLst/>
                  <a:uLnTx/>
                  <a:uFillTx/>
                  <a:latin typeface="+mn-lt"/>
                  <a:ea typeface="+mn-ea"/>
                  <a:cs typeface="+mn-cs"/>
                </a:rPr>
                <a:t>where M = 1 if Male and 0 if Female</a:t>
              </a:r>
              <a:endParaRPr kumimoji="0" lang="en-US" sz="1400" b="0" i="0" u="none" strike="noStrike" kern="0" cap="none" spc="0" normalizeH="0" baseline="0" noProof="0">
                <a:ln>
                  <a:noFill/>
                </a:ln>
                <a:solidFill>
                  <a:srgbClr val="F79646">
                    <a:lumMod val="50000"/>
                  </a:srgbClr>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a:lnSpc>
                  <a:spcPts val="1200"/>
                </a:lnSpc>
              </a:pPr>
              <a:endParaRPr lang="en-US" sz="1100" b="0"/>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85725</xdr:rowOff>
    </xdr:from>
    <xdr:to>
      <xdr:col>8</xdr:col>
      <xdr:colOff>571500</xdr:colOff>
      <xdr:row>27</xdr:row>
      <xdr:rowOff>0</xdr:rowOff>
    </xdr:to>
    <xdr:sp macro="" textlink="">
      <xdr:nvSpPr>
        <xdr:cNvPr id="2" name="TextBox 1"/>
        <xdr:cNvSpPr txBox="1"/>
      </xdr:nvSpPr>
      <xdr:spPr>
        <a:xfrm>
          <a:off x="104775" y="85725"/>
          <a:ext cx="5343525" cy="472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There are several different models that can be used for</a:t>
          </a:r>
          <a:r>
            <a:rPr lang="en-US" sz="1200" b="1" baseline="0">
              <a:latin typeface="Times New Roman" panose="02020603050405020304" pitchFamily="18" charset="0"/>
              <a:cs typeface="Times New Roman" panose="02020603050405020304" pitchFamily="18" charset="0"/>
            </a:rPr>
            <a:t> a single quantitative variable X and a single dummy variable D that has the value of 0 or 1.  </a:t>
          </a:r>
        </a:p>
        <a:p>
          <a:endParaRPr lang="en-US" sz="1200" b="1" baseline="0">
            <a:latin typeface="Times New Roman" panose="02020603050405020304" pitchFamily="18" charset="0"/>
            <a:cs typeface="Times New Roman" panose="02020603050405020304" pitchFamily="18" charset="0"/>
          </a:endParaRPr>
        </a:p>
        <a:p>
          <a:r>
            <a:rPr lang="en-US" sz="1200" b="1" baseline="0">
              <a:solidFill>
                <a:schemeClr val="accent6">
                  <a:lumMod val="50000"/>
                </a:schemeClr>
              </a:solidFill>
              <a:latin typeface="Times New Roman" panose="02020603050405020304" pitchFamily="18" charset="0"/>
              <a:cs typeface="Times New Roman" panose="02020603050405020304" pitchFamily="18" charset="0"/>
            </a:rPr>
            <a:t>Model with the same Intercept and same Slope for both categories of D</a:t>
          </a:r>
        </a:p>
        <a:p>
          <a:r>
            <a:rPr kumimoji="0" lang="en-US" sz="1600" b="1" i="0" u="none" strike="noStrike" kern="0" cap="none" spc="0" normalizeH="0" baseline="0" noProof="0">
              <a:ln>
                <a:noFill/>
              </a:ln>
              <a:solidFill>
                <a:schemeClr val="accent6">
                  <a:lumMod val="50000"/>
                </a:schemeClr>
              </a:solidFill>
              <a:effectLst/>
              <a:uLnTx/>
              <a:uFillTx/>
              <a:latin typeface="+mn-lt"/>
              <a:ea typeface="+mn-ea"/>
              <a:cs typeface="+mn-cs"/>
            </a:rPr>
            <a:t>Ŷ = b</a:t>
          </a:r>
          <a:r>
            <a:rPr kumimoji="0" lang="en-US" sz="1600" b="1" i="0" u="none" strike="noStrike" kern="0" cap="none" spc="0" normalizeH="0" baseline="-25000" noProof="0">
              <a:ln>
                <a:noFill/>
              </a:ln>
              <a:solidFill>
                <a:schemeClr val="accent6">
                  <a:lumMod val="50000"/>
                </a:schemeClr>
              </a:solidFill>
              <a:effectLst/>
              <a:uLnTx/>
              <a:uFillTx/>
              <a:latin typeface="+mn-lt"/>
              <a:ea typeface="+mn-ea"/>
              <a:cs typeface="+mn-cs"/>
            </a:rPr>
            <a:t>0</a:t>
          </a:r>
          <a:r>
            <a:rPr kumimoji="0" lang="en-US" sz="1600" b="1" i="0" u="none" strike="noStrike" kern="0" cap="none" spc="0" normalizeH="0" baseline="0" noProof="0">
              <a:ln>
                <a:noFill/>
              </a:ln>
              <a:solidFill>
                <a:schemeClr val="accent6">
                  <a:lumMod val="50000"/>
                </a:schemeClr>
              </a:solidFill>
              <a:effectLst/>
              <a:uLnTx/>
              <a:uFillTx/>
              <a:latin typeface="+mn-lt"/>
              <a:ea typeface="+mn-ea"/>
              <a:cs typeface="+mn-cs"/>
            </a:rPr>
            <a:t> + b</a:t>
          </a:r>
          <a:r>
            <a:rPr kumimoji="0" lang="en-US" sz="1600" b="1" i="0" u="none" strike="noStrike" kern="0" cap="none" spc="0" normalizeH="0" baseline="-25000" noProof="0">
              <a:ln>
                <a:noFill/>
              </a:ln>
              <a:solidFill>
                <a:schemeClr val="accent6">
                  <a:lumMod val="50000"/>
                </a:schemeClr>
              </a:solidFill>
              <a:effectLst/>
              <a:uLnTx/>
              <a:uFillTx/>
              <a:latin typeface="+mn-lt"/>
              <a:ea typeface="+mn-ea"/>
              <a:cs typeface="+mn-cs"/>
            </a:rPr>
            <a:t>1</a:t>
          </a:r>
          <a:r>
            <a:rPr kumimoji="0" lang="en-US" sz="1600" b="1" i="0" u="none" strike="noStrike" kern="0" cap="none" spc="0" normalizeH="0" baseline="0" noProof="0">
              <a:ln>
                <a:noFill/>
              </a:ln>
              <a:solidFill>
                <a:schemeClr val="accent6">
                  <a:lumMod val="50000"/>
                </a:schemeClr>
              </a:solidFill>
              <a:effectLst/>
              <a:uLnTx/>
              <a:uFillTx/>
              <a:latin typeface="+mn-lt"/>
              <a:ea typeface="+mn-ea"/>
              <a:cs typeface="+mn-cs"/>
            </a:rPr>
            <a:t>•X    </a:t>
          </a:r>
          <a:r>
            <a:rPr kumimoji="0" lang="en-US" sz="1200" b="0" i="0" u="none" strike="noStrike" kern="0" cap="none" spc="0" normalizeH="0" baseline="0" noProof="0">
              <a:ln>
                <a:noFill/>
              </a:ln>
              <a:solidFill>
                <a:schemeClr val="accent6">
                  <a:lumMod val="50000"/>
                </a:schemeClr>
              </a:solidFill>
              <a:effectLst/>
              <a:uLnTx/>
              <a:uFillTx/>
              <a:latin typeface="+mn-lt"/>
              <a:ea typeface="+mn-ea"/>
              <a:cs typeface="+mn-cs"/>
            </a:rPr>
            <a:t>Illustrated in panel (d) on page 261</a:t>
          </a:r>
        </a:p>
        <a:p>
          <a:endParaRPr kumimoji="0" lang="en-US" sz="16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t>Model with the same Slope for both categories of D</a:t>
          </a:r>
        </a:p>
        <a:p>
          <a:r>
            <a:rPr kumimoji="0" lang="en-US" sz="1600" b="1" i="0" u="none" strike="noStrike" kern="0" cap="none" spc="0" normalizeH="0" baseline="0" noProof="0">
              <a:ln>
                <a:noFill/>
              </a:ln>
              <a:solidFill>
                <a:srgbClr val="0000FF"/>
              </a:solidFill>
              <a:effectLst/>
              <a:uLnTx/>
              <a:uFillTx/>
              <a:latin typeface="+mn-lt"/>
              <a:ea typeface="+mn-ea"/>
              <a:cs typeface="+mn-cs"/>
            </a:rPr>
            <a:t>Ŷ = b</a:t>
          </a:r>
          <a:r>
            <a:rPr kumimoji="0" lang="en-US" sz="1600" b="1" i="0" u="none" strike="noStrike" kern="0" cap="none" spc="0" normalizeH="0" baseline="-25000" noProof="0">
              <a:ln>
                <a:noFill/>
              </a:ln>
              <a:solidFill>
                <a:srgbClr val="0000FF"/>
              </a:solidFill>
              <a:effectLst/>
              <a:uLnTx/>
              <a:uFillTx/>
              <a:latin typeface="+mn-lt"/>
              <a:ea typeface="+mn-ea"/>
              <a:cs typeface="+mn-cs"/>
            </a:rPr>
            <a:t>0</a:t>
          </a:r>
          <a:r>
            <a:rPr kumimoji="0" lang="en-US" sz="1600" b="1" i="0" u="none" strike="noStrike" kern="0" cap="none" spc="0" normalizeH="0" baseline="0" noProof="0">
              <a:ln>
                <a:noFill/>
              </a:ln>
              <a:solidFill>
                <a:srgbClr val="0000FF"/>
              </a:solidFill>
              <a:effectLst/>
              <a:uLnTx/>
              <a:uFillTx/>
              <a:latin typeface="+mn-lt"/>
              <a:ea typeface="+mn-ea"/>
              <a:cs typeface="+mn-cs"/>
            </a:rPr>
            <a:t> + b</a:t>
          </a:r>
          <a:r>
            <a:rPr kumimoji="0" lang="en-US" sz="1600" b="1" i="0" u="none" strike="noStrike" kern="0" cap="none" spc="0" normalizeH="0" baseline="-25000" noProof="0">
              <a:ln>
                <a:noFill/>
              </a:ln>
              <a:solidFill>
                <a:srgbClr val="0000FF"/>
              </a:solidFill>
              <a:effectLst/>
              <a:uLnTx/>
              <a:uFillTx/>
              <a:latin typeface="+mn-lt"/>
              <a:ea typeface="+mn-ea"/>
              <a:cs typeface="+mn-cs"/>
            </a:rPr>
            <a:t>1</a:t>
          </a:r>
          <a:r>
            <a:rPr kumimoji="0" lang="en-US" sz="1600" b="1" i="0" u="none" strike="noStrike" kern="0" cap="none" spc="0" normalizeH="0" baseline="0" noProof="0">
              <a:ln>
                <a:noFill/>
              </a:ln>
              <a:solidFill>
                <a:srgbClr val="0000FF"/>
              </a:solidFill>
              <a:effectLst/>
              <a:uLnTx/>
              <a:uFillTx/>
              <a:latin typeface="+mn-lt"/>
              <a:ea typeface="+mn-ea"/>
              <a:cs typeface="+mn-cs"/>
            </a:rPr>
            <a:t>•X + b</a:t>
          </a:r>
          <a:r>
            <a:rPr kumimoji="0" lang="en-US" sz="1600" b="1" i="0" u="none" strike="noStrike" kern="0" cap="none" spc="0" normalizeH="0" baseline="-25000" noProof="0">
              <a:ln>
                <a:noFill/>
              </a:ln>
              <a:solidFill>
                <a:srgbClr val="0000FF"/>
              </a:solidFill>
              <a:effectLst/>
              <a:uLnTx/>
              <a:uFillTx/>
              <a:latin typeface="+mn-lt"/>
              <a:ea typeface="+mn-ea"/>
              <a:cs typeface="+mn-cs"/>
            </a:rPr>
            <a:t>D</a:t>
          </a:r>
          <a:r>
            <a:rPr kumimoji="0" lang="en-US" sz="1600" b="1" i="0" u="none" strike="noStrike" kern="0" cap="none" spc="0" normalizeH="0" baseline="0" noProof="0">
              <a:ln>
                <a:noFill/>
              </a:ln>
              <a:solidFill>
                <a:srgbClr val="0000FF"/>
              </a:solidFill>
              <a:effectLst/>
              <a:uLnTx/>
              <a:uFillTx/>
              <a:latin typeface="+mn-lt"/>
              <a:ea typeface="+mn-ea"/>
              <a:cs typeface="+mn-cs"/>
            </a:rPr>
            <a:t>•D    </a:t>
          </a:r>
          <a:r>
            <a:rPr kumimoji="0" lang="en-US" sz="1200" b="0" i="0" u="none" strike="noStrike" kern="0" cap="none" spc="0" normalizeH="0" baseline="0" noProof="0">
              <a:ln>
                <a:noFill/>
              </a:ln>
              <a:solidFill>
                <a:srgbClr val="0000FF"/>
              </a:solidFill>
              <a:effectLst/>
              <a:uLnTx/>
              <a:uFillTx/>
              <a:latin typeface="+mn-lt"/>
              <a:ea typeface="+mn-ea"/>
              <a:cs typeface="+mn-cs"/>
            </a:rPr>
            <a:t>Illustrated in panel (a) on page 261</a:t>
          </a:r>
          <a:endParaRPr kumimoji="0" lang="en-US" sz="1600" b="1" i="0" u="none" strike="noStrike" kern="0" cap="none" spc="0" normalizeH="0" baseline="0" noProof="0">
            <a:ln>
              <a:noFill/>
            </a:ln>
            <a:solidFill>
              <a:srgbClr val="0000FF"/>
            </a:solidFill>
            <a:effectLst/>
            <a:uLnTx/>
            <a:uFillTx/>
            <a:latin typeface="+mn-lt"/>
            <a:ea typeface="+mn-ea"/>
            <a:cs typeface="+mn-cs"/>
          </a:endParaRPr>
        </a:p>
        <a:p>
          <a:endParaRPr kumimoji="0" lang="en-US" sz="1200" b="1"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B050"/>
              </a:solidFill>
              <a:effectLst/>
              <a:uLnTx/>
              <a:uFillTx/>
              <a:latin typeface="Times New Roman" panose="02020603050405020304" pitchFamily="18" charset="0"/>
              <a:ea typeface="+mn-ea"/>
              <a:cs typeface="Times New Roman" panose="02020603050405020304" pitchFamily="18" charset="0"/>
            </a:rPr>
            <a:t>Model with the same Intercept for both categories of D</a:t>
          </a:r>
        </a:p>
        <a:p>
          <a:r>
            <a:rPr kumimoji="0" lang="en-US" sz="1600" b="1" i="0" u="none" strike="noStrike" kern="0" cap="none" spc="0" normalizeH="0" baseline="0" noProof="0">
              <a:ln>
                <a:noFill/>
              </a:ln>
              <a:solidFill>
                <a:srgbClr val="00B050"/>
              </a:solidFill>
              <a:effectLst/>
              <a:uLnTx/>
              <a:uFillTx/>
              <a:latin typeface="+mn-lt"/>
              <a:ea typeface="+mn-ea"/>
              <a:cs typeface="+mn-cs"/>
            </a:rPr>
            <a:t>Ŷ = b</a:t>
          </a:r>
          <a:r>
            <a:rPr kumimoji="0" lang="en-US" sz="1600" b="1" i="0" u="none" strike="noStrike" kern="0" cap="none" spc="0" normalizeH="0" baseline="-25000" noProof="0">
              <a:ln>
                <a:noFill/>
              </a:ln>
              <a:solidFill>
                <a:srgbClr val="00B050"/>
              </a:solidFill>
              <a:effectLst/>
              <a:uLnTx/>
              <a:uFillTx/>
              <a:latin typeface="+mn-lt"/>
              <a:ea typeface="+mn-ea"/>
              <a:cs typeface="+mn-cs"/>
            </a:rPr>
            <a:t>0</a:t>
          </a:r>
          <a:r>
            <a:rPr kumimoji="0" lang="en-US" sz="1600" b="1" i="0" u="none" strike="noStrike" kern="0" cap="none" spc="0" normalizeH="0" baseline="0" noProof="0">
              <a:ln>
                <a:noFill/>
              </a:ln>
              <a:solidFill>
                <a:srgbClr val="00B050"/>
              </a:solidFill>
              <a:effectLst/>
              <a:uLnTx/>
              <a:uFillTx/>
              <a:latin typeface="+mn-lt"/>
              <a:ea typeface="+mn-ea"/>
              <a:cs typeface="+mn-cs"/>
            </a:rPr>
            <a:t> + b</a:t>
          </a:r>
          <a:r>
            <a:rPr kumimoji="0" lang="en-US" sz="1600" b="1" i="0" u="none" strike="noStrike" kern="0" cap="none" spc="0" normalizeH="0" baseline="-25000" noProof="0">
              <a:ln>
                <a:noFill/>
              </a:ln>
              <a:solidFill>
                <a:srgbClr val="00B050"/>
              </a:solidFill>
              <a:effectLst/>
              <a:uLnTx/>
              <a:uFillTx/>
              <a:latin typeface="+mn-lt"/>
              <a:ea typeface="+mn-ea"/>
              <a:cs typeface="+mn-cs"/>
            </a:rPr>
            <a:t>1</a:t>
          </a:r>
          <a:r>
            <a:rPr kumimoji="0" lang="en-US" sz="1600" b="1" i="0" u="none" strike="noStrike" kern="0" cap="none" spc="0" normalizeH="0" baseline="0" noProof="0">
              <a:ln>
                <a:noFill/>
              </a:ln>
              <a:solidFill>
                <a:srgbClr val="00B050"/>
              </a:solidFill>
              <a:effectLst/>
              <a:uLnTx/>
              <a:uFillTx/>
              <a:latin typeface="+mn-lt"/>
              <a:ea typeface="+mn-ea"/>
              <a:cs typeface="+mn-cs"/>
            </a:rPr>
            <a:t>•X + b</a:t>
          </a:r>
          <a:r>
            <a:rPr kumimoji="0" lang="en-US" sz="1600" b="1" i="0" u="none" strike="noStrike" kern="0" cap="none" spc="0" normalizeH="0" baseline="-25000" noProof="0">
              <a:ln>
                <a:noFill/>
              </a:ln>
              <a:solidFill>
                <a:srgbClr val="00B050"/>
              </a:solidFill>
              <a:effectLst/>
              <a:uLnTx/>
              <a:uFillTx/>
              <a:latin typeface="+mn-lt"/>
              <a:ea typeface="+mn-ea"/>
              <a:cs typeface="+mn-cs"/>
            </a:rPr>
            <a:t>1D</a:t>
          </a:r>
          <a:r>
            <a:rPr kumimoji="0" lang="en-US" sz="1600" b="1" i="0" u="none" strike="noStrike" kern="0" cap="none" spc="0" normalizeH="0" baseline="0" noProof="0">
              <a:ln>
                <a:noFill/>
              </a:ln>
              <a:solidFill>
                <a:srgbClr val="00B050"/>
              </a:solidFill>
              <a:effectLst/>
              <a:uLnTx/>
              <a:uFillTx/>
              <a:latin typeface="+mn-lt"/>
              <a:ea typeface="+mn-ea"/>
              <a:cs typeface="+mn-cs"/>
            </a:rPr>
            <a:t>•X•D   </a:t>
          </a:r>
          <a:r>
            <a:rPr kumimoji="0" lang="en-US" sz="1200" b="0" i="0" u="none" strike="noStrike" kern="0" cap="none" spc="0" normalizeH="0" baseline="0" noProof="0">
              <a:ln>
                <a:noFill/>
              </a:ln>
              <a:solidFill>
                <a:srgbClr val="00B050"/>
              </a:solidFill>
              <a:effectLst/>
              <a:uLnTx/>
              <a:uFillTx/>
              <a:latin typeface="+mn-lt"/>
              <a:ea typeface="+mn-ea"/>
              <a:cs typeface="+mn-cs"/>
            </a:rPr>
            <a:t>Illustrated in panel (b) on page 261</a:t>
          </a:r>
          <a:endParaRPr kumimoji="0" lang="en-US" sz="1600" b="1" i="0" u="none" strike="noStrike" kern="0" cap="none" spc="0" normalizeH="0" baseline="0" noProof="0">
            <a:ln>
              <a:noFill/>
            </a:ln>
            <a:solidFill>
              <a:srgbClr val="00B05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mn-lt"/>
              <a:ea typeface="+mn-ea"/>
              <a:cs typeface="+mn-cs"/>
            </a:rPr>
            <a:t>b</a:t>
          </a:r>
          <a:r>
            <a:rPr kumimoji="0" lang="en-US" sz="1400" b="1" i="0" u="none" strike="noStrike" kern="0" cap="none" spc="0" normalizeH="0" baseline="-25000" noProof="0">
              <a:ln>
                <a:noFill/>
              </a:ln>
              <a:solidFill>
                <a:srgbClr val="FF0000"/>
              </a:solidFill>
              <a:effectLst/>
              <a:uLnTx/>
              <a:uFillTx/>
              <a:latin typeface="+mn-lt"/>
              <a:ea typeface="+mn-ea"/>
              <a:cs typeface="+mn-cs"/>
            </a:rPr>
            <a:t>1D</a:t>
          </a:r>
          <a:r>
            <a:rPr kumimoji="0" lang="en-US" sz="1400" b="1" i="0" u="none" strike="noStrike" kern="0" cap="none" spc="0" normalizeH="0" baseline="0" noProof="0">
              <a:ln>
                <a:noFill/>
              </a:ln>
              <a:solidFill>
                <a:srgbClr val="FF0000"/>
              </a:solidFill>
              <a:effectLst/>
              <a:uLnTx/>
              <a:uFillTx/>
              <a:latin typeface="+mn-lt"/>
              <a:ea typeface="+mn-ea"/>
              <a:cs typeface="+mn-cs"/>
            </a:rPr>
            <a:t>•X•D is an interaction term as introduced in 11.3, page 228</a:t>
          </a:r>
          <a:endParaRPr kumimoji="0" lang="en-US" sz="1400" b="1"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Model with potentially different Intercept and Slope for the two categories of 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Ŷ = b</a:t>
          </a:r>
          <a:r>
            <a:rPr kumimoji="0" lang="en-US" sz="1600" b="1" i="0" u="none" strike="noStrike" kern="0" cap="none" spc="0" normalizeH="0" baseline="-25000" noProof="0">
              <a:ln>
                <a:noFill/>
              </a:ln>
              <a:solidFill>
                <a:prstClr val="black"/>
              </a:solidFill>
              <a:effectLst/>
              <a:uLnTx/>
              <a:uFillTx/>
              <a:latin typeface="+mn-lt"/>
              <a:ea typeface="+mn-ea"/>
              <a:cs typeface="+mn-cs"/>
            </a:rPr>
            <a:t>0</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1</a:t>
          </a:r>
          <a:r>
            <a:rPr kumimoji="0" lang="en-US" sz="1600" b="1" i="0" u="none" strike="noStrike" kern="0" cap="none" spc="0" normalizeH="0" baseline="0" noProof="0">
              <a:ln>
                <a:noFill/>
              </a:ln>
              <a:solidFill>
                <a:prstClr val="black"/>
              </a:solidFill>
              <a:effectLst/>
              <a:uLnTx/>
              <a:uFillTx/>
              <a:latin typeface="+mn-lt"/>
              <a:ea typeface="+mn-ea"/>
              <a:cs typeface="+mn-cs"/>
            </a:rPr>
            <a:t>•X + b</a:t>
          </a:r>
          <a:r>
            <a:rPr kumimoji="0" lang="en-US" sz="1600" b="1" i="0" u="none" strike="noStrike" kern="0" cap="none" spc="0" normalizeH="0" baseline="-25000" noProof="0">
              <a:ln>
                <a:noFill/>
              </a:ln>
              <a:solidFill>
                <a:prstClr val="black"/>
              </a:solidFill>
              <a:effectLst/>
              <a:uLnTx/>
              <a:uFillTx/>
              <a:latin typeface="+mn-lt"/>
              <a:ea typeface="+mn-ea"/>
              <a:cs typeface="+mn-cs"/>
            </a:rPr>
            <a:t>D</a:t>
          </a:r>
          <a:r>
            <a:rPr kumimoji="0" lang="en-US" sz="1600" b="1" i="0" u="none" strike="noStrike" kern="0" cap="none" spc="0" normalizeH="0" baseline="0" noProof="0">
              <a:ln>
                <a:noFill/>
              </a:ln>
              <a:solidFill>
                <a:prstClr val="black"/>
              </a:solidFill>
              <a:effectLst/>
              <a:uLnTx/>
              <a:uFillTx/>
              <a:latin typeface="+mn-lt"/>
              <a:ea typeface="+mn-ea"/>
              <a:cs typeface="+mn-cs"/>
            </a:rPr>
            <a:t>•D + b</a:t>
          </a:r>
          <a:r>
            <a:rPr kumimoji="0" lang="en-US" sz="1600" b="1" i="0" u="none" strike="noStrike" kern="0" cap="none" spc="0" normalizeH="0" baseline="-25000" noProof="0">
              <a:ln>
                <a:noFill/>
              </a:ln>
              <a:solidFill>
                <a:prstClr val="black"/>
              </a:solidFill>
              <a:effectLst/>
              <a:uLnTx/>
              <a:uFillTx/>
              <a:latin typeface="+mn-lt"/>
              <a:ea typeface="+mn-ea"/>
              <a:cs typeface="+mn-cs"/>
            </a:rPr>
            <a:t>1D</a:t>
          </a:r>
          <a:r>
            <a:rPr kumimoji="0" lang="en-US" sz="1600" b="1" i="0" u="none" strike="noStrike" kern="0" cap="none" spc="0" normalizeH="0" baseline="0" noProof="0">
              <a:ln>
                <a:noFill/>
              </a:ln>
              <a:solidFill>
                <a:prstClr val="black"/>
              </a:solidFill>
              <a:effectLst/>
              <a:uLnTx/>
              <a:uFillTx/>
              <a:latin typeface="+mn-lt"/>
              <a:ea typeface="+mn-ea"/>
              <a:cs typeface="+mn-cs"/>
            </a:rPr>
            <a:t>•X•D   </a:t>
          </a:r>
          <a:r>
            <a:rPr kumimoji="0" lang="en-US" sz="1200" b="0" i="0" u="none" strike="noStrike" kern="0" cap="none" spc="0" normalizeH="0" baseline="0" noProof="0">
              <a:ln>
                <a:noFill/>
              </a:ln>
              <a:solidFill>
                <a:prstClr val="black"/>
              </a:solidFill>
              <a:effectLst/>
              <a:uLnTx/>
              <a:uFillTx/>
              <a:latin typeface="+mn-lt"/>
              <a:ea typeface="+mn-ea"/>
              <a:cs typeface="+mn-cs"/>
            </a:rPr>
            <a:t>Illustrated in panel (c) on page 261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Ŷ = (b</a:t>
          </a:r>
          <a:r>
            <a:rPr kumimoji="0" lang="en-US" sz="1600" b="1" i="0" u="none" strike="noStrike" kern="0" cap="none" spc="0" normalizeH="0" baseline="-25000" noProof="0">
              <a:ln>
                <a:noFill/>
              </a:ln>
              <a:solidFill>
                <a:prstClr val="black"/>
              </a:solidFill>
              <a:effectLst/>
              <a:uLnTx/>
              <a:uFillTx/>
              <a:latin typeface="+mn-lt"/>
              <a:ea typeface="+mn-ea"/>
              <a:cs typeface="+mn-cs"/>
            </a:rPr>
            <a:t>0</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D</a:t>
          </a:r>
          <a:r>
            <a:rPr kumimoji="0" lang="en-US" sz="1600" b="1" i="0" u="none" strike="noStrike" kern="0" cap="none" spc="0" normalizeH="0" baseline="0" noProof="0">
              <a:ln>
                <a:noFill/>
              </a:ln>
              <a:solidFill>
                <a:prstClr val="black"/>
              </a:solidFill>
              <a:effectLst/>
              <a:uLnTx/>
              <a:uFillTx/>
              <a:latin typeface="+mn-lt"/>
              <a:ea typeface="+mn-ea"/>
              <a:cs typeface="+mn-cs"/>
            </a:rPr>
            <a:t>•D) + (b</a:t>
          </a:r>
          <a:r>
            <a:rPr kumimoji="0" lang="en-US" sz="1600" b="1" i="0" u="none" strike="noStrike" kern="0" cap="none" spc="0" normalizeH="0" baseline="-25000" noProof="0">
              <a:ln>
                <a:noFill/>
              </a:ln>
              <a:solidFill>
                <a:prstClr val="black"/>
              </a:solidFill>
              <a:effectLst/>
              <a:uLnTx/>
              <a:uFillTx/>
              <a:latin typeface="+mn-lt"/>
              <a:ea typeface="+mn-ea"/>
              <a:cs typeface="+mn-cs"/>
            </a:rPr>
            <a:t>1</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1D</a:t>
          </a:r>
          <a:r>
            <a:rPr kumimoji="0" lang="en-US" sz="1600" b="1" i="0" u="none" strike="noStrike" kern="0" cap="none" spc="0" normalizeH="0" baseline="0" noProof="0">
              <a:ln>
                <a:noFill/>
              </a:ln>
              <a:solidFill>
                <a:prstClr val="black"/>
              </a:solidFill>
              <a:effectLst/>
              <a:uLnTx/>
              <a:uFillTx/>
              <a:latin typeface="+mn-lt"/>
              <a:ea typeface="+mn-ea"/>
              <a:cs typeface="+mn-cs"/>
            </a:rPr>
            <a:t>•D)•X   </a:t>
          </a: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Intercept =</a:t>
          </a:r>
          <a:r>
            <a:rPr kumimoji="0" lang="en-US" sz="1600" b="0" i="0" u="none" strike="noStrike" kern="0" cap="none" spc="0" normalizeH="0" baseline="0" noProof="0">
              <a:ln>
                <a:noFill/>
              </a:ln>
              <a:solidFill>
                <a:prstClr val="black"/>
              </a:solidFill>
              <a:effectLst/>
              <a:uLnTx/>
              <a:uFillTx/>
              <a:latin typeface="+mn-lt"/>
              <a:ea typeface="+mn-ea"/>
              <a:cs typeface="+mn-cs"/>
            </a:rPr>
            <a:t> </a:t>
          </a:r>
          <a:r>
            <a:rPr kumimoji="0" lang="en-US" sz="1600" b="1" i="0" u="none" strike="noStrike" kern="0" cap="none" spc="0" normalizeH="0" baseline="0" noProof="0">
              <a:ln>
                <a:noFill/>
              </a:ln>
              <a:solidFill>
                <a:prstClr val="black"/>
              </a:solidFill>
              <a:effectLst/>
              <a:uLnTx/>
              <a:uFillTx/>
              <a:latin typeface="+mn-lt"/>
              <a:ea typeface="+mn-ea"/>
              <a:cs typeface="+mn-cs"/>
            </a:rPr>
            <a:t>(b</a:t>
          </a:r>
          <a:r>
            <a:rPr kumimoji="0" lang="en-US" sz="1600" b="1" i="0" u="none" strike="noStrike" kern="0" cap="none" spc="0" normalizeH="0" baseline="-25000" noProof="0">
              <a:ln>
                <a:noFill/>
              </a:ln>
              <a:solidFill>
                <a:prstClr val="black"/>
              </a:solidFill>
              <a:effectLst/>
              <a:uLnTx/>
              <a:uFillTx/>
              <a:latin typeface="+mn-lt"/>
              <a:ea typeface="+mn-ea"/>
              <a:cs typeface="+mn-cs"/>
            </a:rPr>
            <a:t>0</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D</a:t>
          </a:r>
          <a:r>
            <a:rPr kumimoji="0" lang="en-US" sz="1600" b="1" i="0" u="none" strike="noStrike" kern="0" cap="none" spc="0" normalizeH="0" baseline="0" noProof="0">
              <a:ln>
                <a:noFill/>
              </a:ln>
              <a:solidFill>
                <a:prstClr val="black"/>
              </a:solidFill>
              <a:effectLst/>
              <a:uLnTx/>
              <a:uFillTx/>
              <a:latin typeface="+mn-lt"/>
              <a:ea typeface="+mn-ea"/>
              <a:cs typeface="+mn-cs"/>
            </a:rPr>
            <a:t>•D)  &amp; Slope = (b</a:t>
          </a:r>
          <a:r>
            <a:rPr kumimoji="0" lang="en-US" sz="1600" b="1" i="0" u="none" strike="noStrike" kern="0" cap="none" spc="0" normalizeH="0" baseline="-25000" noProof="0">
              <a:ln>
                <a:noFill/>
              </a:ln>
              <a:solidFill>
                <a:prstClr val="black"/>
              </a:solidFill>
              <a:effectLst/>
              <a:uLnTx/>
              <a:uFillTx/>
              <a:latin typeface="+mn-lt"/>
              <a:ea typeface="+mn-ea"/>
              <a:cs typeface="+mn-cs"/>
            </a:rPr>
            <a:t>1</a:t>
          </a:r>
          <a:r>
            <a:rPr kumimoji="0" lang="en-US" sz="1600" b="1" i="0" u="none" strike="noStrike" kern="0" cap="none" spc="0" normalizeH="0" baseline="0" noProof="0">
              <a:ln>
                <a:noFill/>
              </a:ln>
              <a:solidFill>
                <a:prstClr val="black"/>
              </a:solidFill>
              <a:effectLst/>
              <a:uLnTx/>
              <a:uFillTx/>
              <a:latin typeface="+mn-lt"/>
              <a:ea typeface="+mn-ea"/>
              <a:cs typeface="+mn-cs"/>
            </a:rPr>
            <a:t> + b</a:t>
          </a:r>
          <a:r>
            <a:rPr kumimoji="0" lang="en-US" sz="1600" b="1" i="0" u="none" strike="noStrike" kern="0" cap="none" spc="0" normalizeH="0" baseline="-25000" noProof="0">
              <a:ln>
                <a:noFill/>
              </a:ln>
              <a:solidFill>
                <a:prstClr val="black"/>
              </a:solidFill>
              <a:effectLst/>
              <a:uLnTx/>
              <a:uFillTx/>
              <a:latin typeface="+mn-lt"/>
              <a:ea typeface="+mn-ea"/>
              <a:cs typeface="+mn-cs"/>
            </a:rPr>
            <a:t>1D</a:t>
          </a:r>
          <a:r>
            <a:rPr kumimoji="0" lang="en-US" sz="1600" b="1" i="0" u="none" strike="noStrike" kern="0" cap="none" spc="0" normalizeH="0" baseline="0" noProof="0">
              <a:ln>
                <a:noFill/>
              </a:ln>
              <a:solidFill>
                <a:prstClr val="black"/>
              </a:solidFill>
              <a:effectLst/>
              <a:uLnTx/>
              <a:uFillTx/>
              <a:latin typeface="+mn-lt"/>
              <a:ea typeface="+mn-ea"/>
              <a:cs typeface="+mn-cs"/>
            </a:rPr>
            <a:t>•D)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Both Intercept &amp; Slope are functions of D.</a:t>
          </a:r>
          <a:endParaRPr lang="en-US" sz="1200" b="1">
            <a:latin typeface="Times New Roman" panose="02020603050405020304" pitchFamily="18" charset="0"/>
            <a:cs typeface="Times New Roman" panose="02020603050405020304" pitchFamily="18" charset="0"/>
          </a:endParaRPr>
        </a:p>
      </xdr:txBody>
    </xdr:sp>
    <xdr:clientData/>
  </xdr:twoCellAnchor>
  <xdr:twoCellAnchor>
    <xdr:from>
      <xdr:col>9</xdr:col>
      <xdr:colOff>0</xdr:colOff>
      <xdr:row>6</xdr:row>
      <xdr:rowOff>0</xdr:rowOff>
    </xdr:from>
    <xdr:to>
      <xdr:col>17</xdr:col>
      <xdr:colOff>57150</xdr:colOff>
      <xdr:row>22</xdr:row>
      <xdr:rowOff>152400</xdr:rowOff>
    </xdr:to>
    <xdr:graphicFrame macro="">
      <xdr:nvGraphicFramePr>
        <xdr:cNvPr id="310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28575</xdr:rowOff>
    </xdr:from>
    <xdr:to>
      <xdr:col>12</xdr:col>
      <xdr:colOff>161925</xdr:colOff>
      <xdr:row>12</xdr:row>
      <xdr:rowOff>104775</xdr:rowOff>
    </xdr:to>
    <xdr:sp macro="" textlink="">
      <xdr:nvSpPr>
        <xdr:cNvPr id="2" name="Text 1"/>
        <xdr:cNvSpPr txBox="1">
          <a:spLocks noChangeArrowheads="1"/>
        </xdr:cNvSpPr>
      </xdr:nvSpPr>
      <xdr:spPr bwMode="auto">
        <a:xfrm>
          <a:off x="19050" y="28575"/>
          <a:ext cx="5572125" cy="20193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A qualitative predictor variable can be expressed by one or more 0-1 dummy or Indicator variables.  </a:t>
          </a:r>
          <a:r>
            <a:rPr lang="en-US" sz="1200" b="0" i="0" u="none" strike="noStrike" baseline="0">
              <a:solidFill>
                <a:srgbClr val="0000FF"/>
              </a:solidFill>
              <a:latin typeface="Arial"/>
              <a:cs typeface="Arial"/>
            </a:rPr>
            <a:t>If k is the number of categories for the qualitative variable then k-1 dummy or indicator variables are required to describe the qualitative variable (page 258).</a:t>
          </a: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FF00FF"/>
              </a:solidFill>
              <a:latin typeface="Arial"/>
              <a:cs typeface="Arial"/>
            </a:rPr>
            <a:t>A 0-1 dummy variable takes on the values of either 0 or 1</a:t>
          </a:r>
          <a:r>
            <a:rPr lang="en-US" sz="1200" b="0" i="0" u="none" strike="noStrike" baseline="0">
              <a:solidFill>
                <a:srgbClr val="000000"/>
              </a:solidFill>
              <a:latin typeface="Arial"/>
              <a:cs typeface="Arial"/>
            </a:rPr>
            <a:t>.  To describe the sex of an individual a dummy variable entitled FEMALE would have the value of 1 for a female and a value of 0 for a male.  To describe the class for undergraduate students, there are 4 categories (freshman, sophomore, junior &amp; senior), one would use 3 dummy variables.  One category is selected as the reference category and one dummy is created for each of the other categories.   See below.</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1</xdr:rowOff>
    </xdr:from>
    <xdr:to>
      <xdr:col>10</xdr:col>
      <xdr:colOff>0</xdr:colOff>
      <xdr:row>16</xdr:row>
      <xdr:rowOff>114301</xdr:rowOff>
    </xdr:to>
    <xdr:sp macro="" textlink="">
      <xdr:nvSpPr>
        <xdr:cNvPr id="2" name="TextBox 1"/>
        <xdr:cNvSpPr txBox="1"/>
      </xdr:nvSpPr>
      <xdr:spPr>
        <a:xfrm>
          <a:off x="19050" y="1"/>
          <a:ext cx="6076950" cy="270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a:t>
          </a:r>
          <a:r>
            <a:rPr lang="en-US" sz="1100" baseline="0"/>
            <a:t> are other methods that can be used to create indicator variables to represent a categorical predictor variable in a multiple regression analysis.  Another method is generally referred to as "effect coding" and it uses values of 1, 0 or -1 rather than the values of 0 or 1 used in the preceding  variable definition which is generally know as "dummy coding."  </a:t>
          </a:r>
        </a:p>
        <a:p>
          <a:endParaRPr lang="en-US" sz="1100" baseline="0"/>
        </a:p>
        <a:p>
          <a:r>
            <a:rPr lang="en-US" sz="1100" baseline="0"/>
            <a:t>It should be noted that the default coding method for the SAS, SPSS, STATA and R is dummy coding while JMP uses effect coding as the default.  </a:t>
          </a:r>
        </a:p>
        <a:p>
          <a:endParaRPr lang="en-US" sz="1100" baseline="0"/>
        </a:p>
        <a:p>
          <a:r>
            <a:rPr lang="en-US" sz="1100" baseline="0"/>
            <a:t>For either method it is extremely important to know which category or group is used as the reference category or level.   For default coding in SPSS and SAS, the categories are considered using alphanumeric order and the last level is the reference.   STATA and R use the first level.   In JMP the last level will be coded -1 for each effect variable.  </a:t>
          </a:r>
        </a:p>
        <a:p>
          <a:endParaRPr lang="en-US" sz="1100" baseline="0"/>
        </a:p>
        <a:p>
          <a:r>
            <a:rPr lang="en-US" sz="1100" baseline="0"/>
            <a:t>Effect coding is preferable by some if the model include includes an interaction of two categorical variables.</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xdr:row>
      <xdr:rowOff>9525</xdr:rowOff>
    </xdr:from>
    <xdr:to>
      <xdr:col>10</xdr:col>
      <xdr:colOff>590550</xdr:colOff>
      <xdr:row>23</xdr:row>
      <xdr:rowOff>66675</xdr:rowOff>
    </xdr:to>
    <xdr:graphicFrame macro="">
      <xdr:nvGraphicFramePr>
        <xdr:cNvPr id="2254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581026</xdr:colOff>
      <xdr:row>33</xdr:row>
      <xdr:rowOff>66675</xdr:rowOff>
    </xdr:to>
    <xdr:sp macro="" textlink="">
      <xdr:nvSpPr>
        <xdr:cNvPr id="2" name="TextBox 1"/>
        <xdr:cNvSpPr txBox="1"/>
      </xdr:nvSpPr>
      <xdr:spPr>
        <a:xfrm>
          <a:off x="0" y="0"/>
          <a:ext cx="8505826" cy="541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3333FF"/>
              </a:solidFill>
            </a:rPr>
            <a:t>Extra Sums of Squares (9.3 page 167)</a:t>
          </a:r>
        </a:p>
        <a:p>
          <a:endParaRPr lang="en-US" sz="1100"/>
        </a:p>
        <a:p>
          <a:r>
            <a:rPr lang="en-US" sz="1100" b="1">
              <a:solidFill>
                <a:schemeClr val="dk1"/>
              </a:solidFill>
              <a:effectLst/>
              <a:latin typeface="+mn-lt"/>
              <a:ea typeface="+mn-ea"/>
              <a:cs typeface="+mn-cs"/>
            </a:rPr>
            <a:t>Extra Sums of Squares </a:t>
          </a:r>
          <a:r>
            <a:rPr lang="en-US" sz="1100">
              <a:solidFill>
                <a:schemeClr val="dk1"/>
              </a:solidFill>
              <a:effectLst/>
              <a:latin typeface="+mn-lt"/>
              <a:ea typeface="+mn-ea"/>
              <a:cs typeface="+mn-cs"/>
            </a:rPr>
            <a:t>= Marginal decrease in error sum of squares, SSE,</a:t>
          </a:r>
          <a:r>
            <a:rPr lang="en-US" sz="1100" baseline="0">
              <a:solidFill>
                <a:schemeClr val="dk1"/>
              </a:solidFill>
              <a:effectLst/>
              <a:latin typeface="+mn-lt"/>
              <a:ea typeface="+mn-ea"/>
              <a:cs typeface="+mn-cs"/>
            </a:rPr>
            <a:t> when a set of predictor variables is added to the regression.   </a:t>
          </a:r>
        </a:p>
        <a:p>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Extra Sums of Squares </a:t>
          </a:r>
          <a:r>
            <a:rPr lang="en-US" sz="1100">
              <a:solidFill>
                <a:schemeClr val="dk1"/>
              </a:solidFill>
              <a:effectLst/>
              <a:latin typeface="+mn-lt"/>
              <a:ea typeface="+mn-ea"/>
              <a:cs typeface="+mn-cs"/>
            </a:rPr>
            <a:t>= Marginal increase in regression sum of squares, SSR,</a:t>
          </a:r>
          <a:r>
            <a:rPr lang="en-US" sz="1100" baseline="0">
              <a:solidFill>
                <a:schemeClr val="dk1"/>
              </a:solidFill>
              <a:effectLst/>
              <a:latin typeface="+mn-lt"/>
              <a:ea typeface="+mn-ea"/>
              <a:cs typeface="+mn-cs"/>
            </a:rPr>
            <a:t> when a set of predictor variables is added to the regression.   </a:t>
          </a:r>
          <a:endParaRPr lang="en-US">
            <a:effectLst/>
          </a:endParaRPr>
        </a:p>
        <a:p>
          <a:endParaRPr lang="en-US" sz="1100"/>
        </a:p>
        <a:p>
          <a:r>
            <a:rPr lang="en-US" sz="1100" b="1"/>
            <a:t>For 2 predictor variables X</a:t>
          </a:r>
          <a:r>
            <a:rPr lang="en-US" sz="1100" b="1" baseline="-25000"/>
            <a:t>1</a:t>
          </a:r>
          <a:r>
            <a:rPr lang="en-US" sz="1100" b="1"/>
            <a:t> &amp;</a:t>
          </a:r>
          <a:r>
            <a:rPr lang="en-US" sz="1100" b="1" baseline="0"/>
            <a:t> X</a:t>
          </a:r>
          <a:r>
            <a:rPr lang="en-US" sz="1100" b="1" baseline="-25000"/>
            <a:t>2</a:t>
          </a:r>
          <a:r>
            <a:rPr lang="en-US" sz="1100" b="1" baseline="0"/>
            <a:t>,  </a:t>
          </a:r>
        </a:p>
        <a:p>
          <a:r>
            <a:rPr lang="en-US" sz="1100" baseline="0"/>
            <a:t>SSE(X</a:t>
          </a:r>
          <a:r>
            <a:rPr lang="en-US" sz="1100" baseline="-25000"/>
            <a:t>1</a:t>
          </a:r>
          <a:r>
            <a:rPr lang="en-US" sz="1100" baseline="0"/>
            <a:t>) and SSR(X</a:t>
          </a:r>
          <a:r>
            <a:rPr lang="en-US" sz="1100" baseline="-25000"/>
            <a:t>1</a:t>
          </a:r>
          <a:r>
            <a:rPr lang="en-US" sz="1100" baseline="0"/>
            <a:t>) respectively denote the Error Sum of Squares and Regression Sum of Squares when X</a:t>
          </a:r>
          <a:r>
            <a:rPr lang="en-US" sz="1100" baseline="-25000"/>
            <a:t>1</a:t>
          </a:r>
          <a:r>
            <a:rPr lang="en-US" sz="1100" baseline="0"/>
            <a:t> is the only predictor variable.</a:t>
          </a:r>
        </a:p>
        <a:p>
          <a:r>
            <a:rPr lang="en-US" sz="1100" baseline="0">
              <a:solidFill>
                <a:schemeClr val="dk1"/>
              </a:solidFill>
              <a:effectLst/>
              <a:latin typeface="+mn-lt"/>
              <a:ea typeface="+mn-ea"/>
              <a:cs typeface="+mn-cs"/>
            </a:rPr>
            <a:t>SSE(X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 and SSR(X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 respectively denote the Error Sum of Squares and Regression Sum of Squares when  both 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&amp; 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 are predictor variables.</a:t>
          </a:r>
        </a:p>
        <a:p>
          <a:r>
            <a:rPr lang="en-US" sz="1100" b="1" baseline="0">
              <a:solidFill>
                <a:schemeClr val="dk1"/>
              </a:solidFill>
              <a:effectLst/>
              <a:latin typeface="+mn-lt"/>
              <a:ea typeface="+mn-ea"/>
              <a:cs typeface="+mn-cs"/>
            </a:rPr>
            <a:t>SSR(X</a:t>
          </a:r>
          <a:r>
            <a:rPr lang="en-US" sz="1100" b="1" baseline="-25000">
              <a:solidFill>
                <a:schemeClr val="dk1"/>
              </a:solidFill>
              <a:effectLst/>
              <a:latin typeface="+mn-lt"/>
              <a:ea typeface="+mn-ea"/>
              <a:cs typeface="+mn-cs"/>
            </a:rPr>
            <a:t>2</a:t>
          </a:r>
          <a:r>
            <a:rPr lang="en-US" sz="1100" b="1" baseline="0">
              <a:solidFill>
                <a:schemeClr val="dk1"/>
              </a:solidFill>
              <a:effectLst/>
              <a:latin typeface="+mn-lt"/>
              <a:ea typeface="+mn-ea"/>
              <a:cs typeface="+mn-cs"/>
            </a:rPr>
            <a:t>|X</a:t>
          </a:r>
          <a:r>
            <a:rPr lang="en-US" sz="1100" b="1" baseline="-25000">
              <a:solidFill>
                <a:schemeClr val="dk1"/>
              </a:solidFill>
              <a:effectLst/>
              <a:latin typeface="+mn-lt"/>
              <a:ea typeface="+mn-ea"/>
              <a:cs typeface="+mn-cs"/>
            </a:rPr>
            <a:t>1</a:t>
          </a:r>
          <a:r>
            <a:rPr lang="en-US" sz="1100" b="1" baseline="0">
              <a:solidFill>
                <a:schemeClr val="dk1"/>
              </a:solidFill>
              <a:effectLst/>
              <a:latin typeface="+mn-lt"/>
              <a:ea typeface="+mn-ea"/>
              <a:cs typeface="+mn-cs"/>
            </a:rPr>
            <a:t>) or </a:t>
          </a:r>
          <a:r>
            <a:rPr kumimoji="0" lang="en-US" sz="1100" b="1" i="0" u="none" strike="noStrike" kern="0" cap="none" spc="0" normalizeH="0" baseline="0" noProof="0">
              <a:ln>
                <a:noFill/>
              </a:ln>
              <a:solidFill>
                <a:srgbClr val="0000FF"/>
              </a:solidFill>
              <a:effectLst/>
              <a:uLnTx/>
              <a:uFillTx/>
              <a:latin typeface="+mn-lt"/>
              <a:ea typeface="+mn-ea"/>
              <a:cs typeface="+mn-cs"/>
            </a:rPr>
            <a:t>SS(X</a:t>
          </a:r>
          <a:r>
            <a:rPr kumimoji="0" lang="en-US" sz="1100" b="1" i="0" u="none" strike="noStrike" kern="0" cap="none" spc="0" normalizeH="0" baseline="-25000" noProof="0">
              <a:ln>
                <a:noFill/>
              </a:ln>
              <a:solidFill>
                <a:srgbClr val="0000FF"/>
              </a:solidFill>
              <a:effectLst/>
              <a:uLnTx/>
              <a:uFillTx/>
              <a:latin typeface="+mn-lt"/>
              <a:ea typeface="+mn-ea"/>
              <a:cs typeface="+mn-cs"/>
            </a:rPr>
            <a:t>2</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1</a:t>
          </a:r>
          <a:r>
            <a:rPr kumimoji="0" lang="en-US" sz="1100" b="1" i="0" u="none" strike="noStrike" kern="0" cap="none" spc="0" normalizeH="0" baseline="0" noProof="0">
              <a:ln>
                <a:noFill/>
              </a:ln>
              <a:solidFill>
                <a:srgbClr val="0000FF"/>
              </a:solidFill>
              <a:effectLst/>
              <a:uLnTx/>
              <a:uFillTx/>
              <a:latin typeface="+mn-lt"/>
              <a:ea typeface="+mn-ea"/>
              <a:cs typeface="+mn-cs"/>
            </a:rPr>
            <a:t>)</a:t>
          </a:r>
          <a:r>
            <a:rPr kumimoji="0" lang="en-US" sz="1100" b="1" i="0" u="none" strike="noStrike" kern="0" cap="none" spc="0" normalizeH="0" baseline="0" noProof="0">
              <a:ln>
                <a:noFill/>
              </a:ln>
              <a:solidFill>
                <a:prstClr val="black"/>
              </a:solidFill>
              <a:effectLst/>
              <a:uLnTx/>
              <a:uFillTx/>
              <a:latin typeface="+mn-lt"/>
              <a:ea typeface="+mn-ea"/>
              <a:cs typeface="+mn-cs"/>
            </a:rPr>
            <a:t> </a:t>
          </a:r>
          <a:r>
            <a:rPr lang="en-US" sz="1100" b="1" baseline="0">
              <a:solidFill>
                <a:schemeClr val="dk1"/>
              </a:solidFill>
              <a:effectLst/>
              <a:latin typeface="+mn-lt"/>
              <a:ea typeface="+mn-ea"/>
              <a:cs typeface="+mn-cs"/>
            </a:rPr>
            <a:t>denotes the extra sum of squares when X</a:t>
          </a:r>
          <a:r>
            <a:rPr lang="en-US" sz="1100" b="1" baseline="-25000">
              <a:solidFill>
                <a:schemeClr val="dk1"/>
              </a:solidFill>
              <a:effectLst/>
              <a:latin typeface="+mn-lt"/>
              <a:ea typeface="+mn-ea"/>
              <a:cs typeface="+mn-cs"/>
            </a:rPr>
            <a:t>2</a:t>
          </a:r>
          <a:r>
            <a:rPr lang="en-US" sz="1100" b="1" baseline="0">
              <a:solidFill>
                <a:schemeClr val="dk1"/>
              </a:solidFill>
              <a:effectLst/>
              <a:latin typeface="+mn-lt"/>
              <a:ea typeface="+mn-ea"/>
              <a:cs typeface="+mn-cs"/>
            </a:rPr>
            <a:t> is added as a predictor to the model that initially had only X</a:t>
          </a:r>
          <a:r>
            <a:rPr lang="en-US" sz="1100" b="1" baseline="-25000">
              <a:solidFill>
                <a:schemeClr val="dk1"/>
              </a:solidFill>
              <a:effectLst/>
              <a:latin typeface="+mn-lt"/>
              <a:ea typeface="+mn-ea"/>
              <a:cs typeface="+mn-cs"/>
            </a:rPr>
            <a:t>1</a:t>
          </a:r>
          <a:r>
            <a:rPr lang="en-US" sz="1100" b="1" baseline="0">
              <a:solidFill>
                <a:schemeClr val="dk1"/>
              </a:solidFill>
              <a:effectLst/>
              <a:latin typeface="+mn-lt"/>
              <a:ea typeface="+mn-ea"/>
              <a:cs typeface="+mn-cs"/>
            </a:rPr>
            <a:t>.</a:t>
          </a:r>
        </a:p>
        <a:p>
          <a:r>
            <a:rPr lang="en-US" sz="1100" baseline="0">
              <a:solidFill>
                <a:schemeClr val="dk1"/>
              </a:solidFill>
              <a:effectLst/>
              <a:latin typeface="+mn-lt"/>
              <a:ea typeface="+mn-ea"/>
              <a:cs typeface="+mn-cs"/>
            </a:rPr>
            <a:t>SSR(X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  </a:t>
          </a:r>
          <a:r>
            <a:rPr kumimoji="0" lang="en-US" sz="1100" b="1" i="0" u="none" strike="noStrike" kern="0" cap="none" spc="0" normalizeH="0" baseline="0" noProof="0">
              <a:ln>
                <a:noFill/>
              </a:ln>
              <a:solidFill>
                <a:srgbClr val="0000FF"/>
              </a:solidFill>
              <a:effectLst/>
              <a:uLnTx/>
              <a:uFillTx/>
              <a:latin typeface="+mn-lt"/>
              <a:ea typeface="+mn-ea"/>
              <a:cs typeface="+mn-cs"/>
            </a:rPr>
            <a:t>SS(X</a:t>
          </a:r>
          <a:r>
            <a:rPr kumimoji="0" lang="en-US" sz="1100" b="1" i="0" u="none" strike="noStrike" kern="0" cap="none" spc="0" normalizeH="0" baseline="-25000" noProof="0">
              <a:ln>
                <a:noFill/>
              </a:ln>
              <a:solidFill>
                <a:srgbClr val="0000FF"/>
              </a:solidFill>
              <a:effectLst/>
              <a:uLnTx/>
              <a:uFillTx/>
              <a:latin typeface="+mn-lt"/>
              <a:ea typeface="+mn-ea"/>
              <a:cs typeface="+mn-cs"/>
            </a:rPr>
            <a:t>2</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1</a:t>
          </a:r>
          <a:r>
            <a:rPr kumimoji="0" lang="en-US" sz="1100" b="1" i="0" u="none" strike="noStrike" kern="0" cap="none" spc="0" normalizeH="0" baseline="0" noProof="0">
              <a:ln>
                <a:noFill/>
              </a:ln>
              <a:solidFill>
                <a:srgbClr val="0000FF"/>
              </a:solidFill>
              <a:effectLst/>
              <a:uLnTx/>
              <a:uFillTx/>
              <a:latin typeface="+mn-lt"/>
              <a:ea typeface="+mn-ea"/>
              <a:cs typeface="+mn-cs"/>
            </a:rPr>
            <a:t>)</a:t>
          </a:r>
          <a:r>
            <a:rPr kumimoji="0" lang="en-US" sz="1100" b="1" i="0" u="none" strike="noStrike" kern="0" cap="none" spc="0" normalizeH="0" baseline="0" noProof="0">
              <a:ln>
                <a:noFill/>
              </a:ln>
              <a:solidFill>
                <a:prstClr val="black"/>
              </a:solidFill>
              <a:effectLst/>
              <a:uLnTx/>
              <a:uFillTx/>
              <a:latin typeface="+mn-lt"/>
              <a:ea typeface="+mn-ea"/>
              <a:cs typeface="+mn-cs"/>
            </a:rPr>
            <a:t> </a:t>
          </a:r>
          <a:r>
            <a:rPr lang="en-US" sz="1100" baseline="0">
              <a:solidFill>
                <a:schemeClr val="dk1"/>
              </a:solidFill>
              <a:effectLst/>
              <a:latin typeface="+mn-lt"/>
              <a:ea typeface="+mn-ea"/>
              <a:cs typeface="+mn-cs"/>
            </a:rPr>
            <a:t>=  SSE(X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 SSE(X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a:t>
          </a:r>
        </a:p>
        <a:p>
          <a:r>
            <a:rPr lang="en-US" sz="1100" baseline="0">
              <a:solidFill>
                <a:schemeClr val="dk1"/>
              </a:solidFill>
              <a:effectLst/>
              <a:latin typeface="+mn-lt"/>
              <a:ea typeface="+mn-ea"/>
              <a:cs typeface="+mn-cs"/>
            </a:rPr>
            <a:t>SSR(X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  </a:t>
          </a:r>
          <a:r>
            <a:rPr kumimoji="0" lang="en-US" sz="1100" b="1" i="0" u="none" strike="noStrike" kern="0" cap="none" spc="0" normalizeH="0" baseline="0" noProof="0">
              <a:ln>
                <a:noFill/>
              </a:ln>
              <a:solidFill>
                <a:srgbClr val="0000FF"/>
              </a:solidFill>
              <a:effectLst/>
              <a:uLnTx/>
              <a:uFillTx/>
              <a:latin typeface="+mn-lt"/>
              <a:ea typeface="+mn-ea"/>
              <a:cs typeface="+mn-cs"/>
            </a:rPr>
            <a:t>SS(X</a:t>
          </a:r>
          <a:r>
            <a:rPr kumimoji="0" lang="en-US" sz="1100" b="1" i="0" u="none" strike="noStrike" kern="0" cap="none" spc="0" normalizeH="0" baseline="-25000" noProof="0">
              <a:ln>
                <a:noFill/>
              </a:ln>
              <a:solidFill>
                <a:srgbClr val="0000FF"/>
              </a:solidFill>
              <a:effectLst/>
              <a:uLnTx/>
              <a:uFillTx/>
              <a:latin typeface="+mn-lt"/>
              <a:ea typeface="+mn-ea"/>
              <a:cs typeface="+mn-cs"/>
            </a:rPr>
            <a:t>2</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1</a:t>
          </a:r>
          <a:r>
            <a:rPr kumimoji="0" lang="en-US" sz="1100" b="1" i="0" u="none" strike="noStrike" kern="0" cap="none" spc="0" normalizeH="0" baseline="0" noProof="0">
              <a:ln>
                <a:noFill/>
              </a:ln>
              <a:solidFill>
                <a:srgbClr val="0000FF"/>
              </a:solidFill>
              <a:effectLst/>
              <a:uLnTx/>
              <a:uFillTx/>
              <a:latin typeface="+mn-lt"/>
              <a:ea typeface="+mn-ea"/>
              <a:cs typeface="+mn-cs"/>
            </a:rPr>
            <a:t>)</a:t>
          </a:r>
          <a:r>
            <a:rPr kumimoji="0" lang="en-US" sz="1100" b="1" i="0" u="none" strike="noStrike" kern="0" cap="none" spc="0" normalizeH="0" baseline="0" noProof="0">
              <a:ln>
                <a:noFill/>
              </a:ln>
              <a:solidFill>
                <a:prstClr val="black"/>
              </a:solidFill>
              <a:effectLst/>
              <a:uLnTx/>
              <a:uFillTx/>
              <a:latin typeface="+mn-lt"/>
              <a:ea typeface="+mn-ea"/>
              <a:cs typeface="+mn-cs"/>
            </a:rPr>
            <a:t> </a:t>
          </a:r>
          <a:r>
            <a:rPr lang="en-US" sz="1100" baseline="0">
              <a:solidFill>
                <a:schemeClr val="dk1"/>
              </a:solidFill>
              <a:effectLst/>
              <a:latin typeface="+mn-lt"/>
              <a:ea typeface="+mn-ea"/>
              <a:cs typeface="+mn-cs"/>
            </a:rPr>
            <a:t>=  SSR(X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  - SSR(X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a:t>
          </a:r>
        </a:p>
        <a:p>
          <a:endParaRPr lang="en-US" sz="1100" baseline="0">
            <a:solidFill>
              <a:schemeClr val="dk1"/>
            </a:solidFill>
            <a:effectLst/>
            <a:latin typeface="+mn-lt"/>
            <a:ea typeface="+mn-ea"/>
            <a:cs typeface="+mn-cs"/>
          </a:endParaRPr>
        </a:p>
        <a:p>
          <a:r>
            <a:rPr lang="en-US" sz="1100" b="1">
              <a:solidFill>
                <a:schemeClr val="dk1"/>
              </a:solidFill>
              <a:effectLst/>
              <a:latin typeface="+mn-lt"/>
              <a:ea typeface="+mn-ea"/>
              <a:cs typeface="+mn-cs"/>
            </a:rPr>
            <a:t>For 3 predictor variables X</a:t>
          </a:r>
          <a:r>
            <a:rPr lang="en-US" sz="1100" b="1" baseline="-25000">
              <a:solidFill>
                <a:schemeClr val="dk1"/>
              </a:solidFill>
              <a:effectLst/>
              <a:latin typeface="+mn-lt"/>
              <a:ea typeface="+mn-ea"/>
              <a:cs typeface="+mn-cs"/>
            </a:rPr>
            <a:t>1</a:t>
          </a:r>
          <a:r>
            <a:rPr lang="en-US" sz="1100" b="1">
              <a:solidFill>
                <a:schemeClr val="dk1"/>
              </a:solidFill>
              <a:effectLst/>
              <a:latin typeface="+mn-lt"/>
              <a:ea typeface="+mn-ea"/>
              <a:cs typeface="+mn-cs"/>
            </a:rPr>
            <a:t>, </a:t>
          </a:r>
          <a:r>
            <a:rPr lang="en-US" sz="1100" b="1" baseline="0">
              <a:solidFill>
                <a:schemeClr val="dk1"/>
              </a:solidFill>
              <a:effectLst/>
              <a:latin typeface="+mn-lt"/>
              <a:ea typeface="+mn-ea"/>
              <a:cs typeface="+mn-cs"/>
            </a:rPr>
            <a:t>X</a:t>
          </a:r>
          <a:r>
            <a:rPr lang="en-US" sz="1100" b="1" baseline="-25000">
              <a:solidFill>
                <a:schemeClr val="dk1"/>
              </a:solidFill>
              <a:effectLst/>
              <a:latin typeface="+mn-lt"/>
              <a:ea typeface="+mn-ea"/>
              <a:cs typeface="+mn-cs"/>
            </a:rPr>
            <a:t>2</a:t>
          </a:r>
          <a:r>
            <a:rPr lang="en-US" sz="1100" b="1">
              <a:solidFill>
                <a:schemeClr val="dk1"/>
              </a:solidFill>
              <a:effectLst/>
              <a:latin typeface="+mn-lt"/>
              <a:ea typeface="+mn-ea"/>
              <a:cs typeface="+mn-cs"/>
            </a:rPr>
            <a:t>&amp;</a:t>
          </a:r>
          <a:r>
            <a:rPr lang="en-US" sz="1100" b="1" baseline="0">
              <a:solidFill>
                <a:schemeClr val="dk1"/>
              </a:solidFill>
              <a:effectLst/>
              <a:latin typeface="+mn-lt"/>
              <a:ea typeface="+mn-ea"/>
              <a:cs typeface="+mn-cs"/>
            </a:rPr>
            <a:t> X</a:t>
          </a:r>
          <a:r>
            <a:rPr lang="en-US" sz="1100" b="1" baseline="-25000">
              <a:solidFill>
                <a:schemeClr val="dk1"/>
              </a:solidFill>
              <a:effectLst/>
              <a:latin typeface="+mn-lt"/>
              <a:ea typeface="+mn-ea"/>
              <a:cs typeface="+mn-cs"/>
            </a:rPr>
            <a:t>3</a:t>
          </a:r>
          <a:r>
            <a:rPr lang="en-US" sz="1100" b="1" baseline="0">
              <a:solidFill>
                <a:schemeClr val="dk1"/>
              </a:solidFill>
              <a:effectLst/>
              <a:latin typeface="+mn-lt"/>
              <a:ea typeface="+mn-ea"/>
              <a:cs typeface="+mn-cs"/>
            </a:rPr>
            <a:t>,  </a:t>
          </a:r>
          <a:endParaRPr lang="en-US">
            <a:effectLst/>
          </a:endParaRPr>
        </a:p>
        <a:p>
          <a:r>
            <a:rPr lang="en-US" sz="1100" baseline="0">
              <a:solidFill>
                <a:schemeClr val="dk1"/>
              </a:solidFill>
              <a:effectLst/>
              <a:latin typeface="+mn-lt"/>
              <a:ea typeface="+mn-ea"/>
              <a:cs typeface="+mn-cs"/>
            </a:rPr>
            <a:t>SSE(X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and SSR(X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respectively denote the Error Sum of Squares and Regression Sum of Squares when 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is the only predictor variable.</a:t>
          </a:r>
          <a:endParaRPr lang="en-US">
            <a:effectLst/>
          </a:endParaRPr>
        </a:p>
        <a:p>
          <a:r>
            <a:rPr lang="en-US" sz="1100" baseline="0">
              <a:solidFill>
                <a:schemeClr val="dk1"/>
              </a:solidFill>
              <a:effectLst/>
              <a:latin typeface="+mn-lt"/>
              <a:ea typeface="+mn-ea"/>
              <a:cs typeface="+mn-cs"/>
            </a:rPr>
            <a:t>SSE(X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 and SSR(X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 respectively denote the Error Sum of Squares and Regression Sum of Squares when  both 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&amp; 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 are predictor variables.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SSE(X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3</a:t>
          </a:r>
          <a:r>
            <a:rPr lang="en-US" sz="1100" baseline="0">
              <a:solidFill>
                <a:schemeClr val="dk1"/>
              </a:solidFill>
              <a:effectLst/>
              <a:latin typeface="+mn-lt"/>
              <a:ea typeface="+mn-ea"/>
              <a:cs typeface="+mn-cs"/>
            </a:rPr>
            <a:t>)  and SSR(X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3</a:t>
          </a:r>
          <a:r>
            <a:rPr lang="en-US" sz="1100" baseline="0">
              <a:solidFill>
                <a:schemeClr val="dk1"/>
              </a:solidFill>
              <a:effectLst/>
              <a:latin typeface="+mn-lt"/>
              <a:ea typeface="+mn-ea"/>
              <a:cs typeface="+mn-cs"/>
            </a:rPr>
            <a:t>) respectively denote the Error Sum of Squares and Regression Sum of Squares when  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 X</a:t>
          </a:r>
          <a:r>
            <a:rPr lang="en-US" sz="1100" baseline="-25000">
              <a:solidFill>
                <a:schemeClr val="dk1"/>
              </a:solidFill>
              <a:effectLst/>
              <a:latin typeface="+mn-lt"/>
              <a:ea typeface="+mn-ea"/>
              <a:cs typeface="+mn-cs"/>
            </a:rPr>
            <a:t>2 </a:t>
          </a:r>
          <a:r>
            <a:rPr lang="en-US" sz="1100" baseline="0">
              <a:solidFill>
                <a:schemeClr val="dk1"/>
              </a:solidFill>
              <a:effectLst/>
              <a:latin typeface="+mn-lt"/>
              <a:ea typeface="+mn-ea"/>
              <a:cs typeface="+mn-cs"/>
            </a:rPr>
            <a:t>&amp; X</a:t>
          </a:r>
          <a:r>
            <a:rPr lang="en-US" sz="1100" baseline="-25000">
              <a:solidFill>
                <a:schemeClr val="dk1"/>
              </a:solidFill>
              <a:effectLst/>
              <a:latin typeface="+mn-lt"/>
              <a:ea typeface="+mn-ea"/>
              <a:cs typeface="+mn-cs"/>
            </a:rPr>
            <a:t>3</a:t>
          </a:r>
          <a:r>
            <a:rPr lang="en-US" sz="1100" baseline="0">
              <a:solidFill>
                <a:schemeClr val="dk1"/>
              </a:solidFill>
              <a:effectLst/>
              <a:latin typeface="+mn-lt"/>
              <a:ea typeface="+mn-ea"/>
              <a:cs typeface="+mn-cs"/>
            </a:rPr>
            <a:t> are predictor variables.</a:t>
          </a:r>
          <a:endParaRPr lang="en-US">
            <a:effectLst/>
          </a:endParaRPr>
        </a:p>
        <a:p>
          <a:r>
            <a:rPr lang="en-US" sz="1100" b="1" baseline="0">
              <a:solidFill>
                <a:schemeClr val="dk1"/>
              </a:solidFill>
              <a:effectLst/>
              <a:latin typeface="+mn-lt"/>
              <a:ea typeface="+mn-ea"/>
              <a:cs typeface="+mn-cs"/>
            </a:rPr>
            <a:t>SSR(X</a:t>
          </a:r>
          <a:r>
            <a:rPr lang="en-US" sz="1100" b="1" baseline="-25000">
              <a:solidFill>
                <a:schemeClr val="dk1"/>
              </a:solidFill>
              <a:effectLst/>
              <a:latin typeface="+mn-lt"/>
              <a:ea typeface="+mn-ea"/>
              <a:cs typeface="+mn-cs"/>
            </a:rPr>
            <a:t>3</a:t>
          </a:r>
          <a:r>
            <a:rPr lang="en-US" sz="1100" b="1" baseline="0">
              <a:solidFill>
                <a:schemeClr val="dk1"/>
              </a:solidFill>
              <a:effectLst/>
              <a:latin typeface="+mn-lt"/>
              <a:ea typeface="+mn-ea"/>
              <a:cs typeface="+mn-cs"/>
            </a:rPr>
            <a:t>|X</a:t>
          </a:r>
          <a:r>
            <a:rPr lang="en-US" sz="1100" b="1" baseline="-25000">
              <a:solidFill>
                <a:schemeClr val="dk1"/>
              </a:solidFill>
              <a:effectLst/>
              <a:latin typeface="+mn-lt"/>
              <a:ea typeface="+mn-ea"/>
              <a:cs typeface="+mn-cs"/>
            </a:rPr>
            <a:t>1</a:t>
          </a:r>
          <a:r>
            <a:rPr lang="en-US" sz="1100" b="1" baseline="0">
              <a:solidFill>
                <a:schemeClr val="dk1"/>
              </a:solidFill>
              <a:effectLst/>
              <a:latin typeface="+mn-lt"/>
              <a:ea typeface="+mn-ea"/>
              <a:cs typeface="+mn-cs"/>
            </a:rPr>
            <a:t>,X</a:t>
          </a:r>
          <a:r>
            <a:rPr lang="en-US" sz="1100" b="1" baseline="-25000">
              <a:solidFill>
                <a:schemeClr val="dk1"/>
              </a:solidFill>
              <a:effectLst/>
              <a:latin typeface="+mn-lt"/>
              <a:ea typeface="+mn-ea"/>
              <a:cs typeface="+mn-cs"/>
            </a:rPr>
            <a:t>2</a:t>
          </a:r>
          <a:r>
            <a:rPr lang="en-US" sz="1100" b="1" baseline="0">
              <a:solidFill>
                <a:schemeClr val="dk1"/>
              </a:solidFill>
              <a:effectLst/>
              <a:latin typeface="+mn-lt"/>
              <a:ea typeface="+mn-ea"/>
              <a:cs typeface="+mn-cs"/>
            </a:rPr>
            <a:t>) or </a:t>
          </a:r>
          <a:r>
            <a:rPr kumimoji="0" lang="en-US" sz="1100" b="1" i="0" u="none" strike="noStrike" kern="0" cap="none" spc="0" normalizeH="0" baseline="0" noProof="0">
              <a:ln>
                <a:noFill/>
              </a:ln>
              <a:solidFill>
                <a:srgbClr val="0000FF"/>
              </a:solidFill>
              <a:effectLst/>
              <a:uLnTx/>
              <a:uFillTx/>
              <a:latin typeface="+mn-lt"/>
              <a:ea typeface="+mn-ea"/>
              <a:cs typeface="+mn-cs"/>
            </a:rPr>
            <a:t>SS(X</a:t>
          </a:r>
          <a:r>
            <a:rPr kumimoji="0" lang="en-US" sz="1100" b="1" i="0" u="none" strike="noStrike" kern="0" cap="none" spc="0" normalizeH="0" baseline="-25000" noProof="0">
              <a:ln>
                <a:noFill/>
              </a:ln>
              <a:solidFill>
                <a:srgbClr val="0000FF"/>
              </a:solidFill>
              <a:effectLst/>
              <a:uLnTx/>
              <a:uFillTx/>
              <a:latin typeface="+mn-lt"/>
              <a:ea typeface="+mn-ea"/>
              <a:cs typeface="+mn-cs"/>
            </a:rPr>
            <a:t>3</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1</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2</a:t>
          </a:r>
          <a:r>
            <a:rPr kumimoji="0" lang="en-US" sz="1100" b="1" i="0" u="none" strike="noStrike" kern="0" cap="none" spc="0" normalizeH="0" baseline="0" noProof="0">
              <a:ln>
                <a:noFill/>
              </a:ln>
              <a:solidFill>
                <a:srgbClr val="0000FF"/>
              </a:solidFill>
              <a:effectLst/>
              <a:uLnTx/>
              <a:uFillTx/>
              <a:latin typeface="+mn-lt"/>
              <a:ea typeface="+mn-ea"/>
              <a:cs typeface="+mn-cs"/>
            </a:rPr>
            <a:t>)</a:t>
          </a:r>
          <a:r>
            <a:rPr kumimoji="0" lang="en-US" sz="1100" b="1" i="0" u="none" strike="noStrike" kern="0" cap="none" spc="0" normalizeH="0" baseline="0" noProof="0">
              <a:ln>
                <a:noFill/>
              </a:ln>
              <a:solidFill>
                <a:prstClr val="black"/>
              </a:solidFill>
              <a:effectLst/>
              <a:uLnTx/>
              <a:uFillTx/>
              <a:latin typeface="+mn-lt"/>
              <a:ea typeface="+mn-ea"/>
              <a:cs typeface="+mn-cs"/>
            </a:rPr>
            <a:t> </a:t>
          </a:r>
          <a:r>
            <a:rPr lang="en-US" sz="1100" b="1" baseline="0">
              <a:solidFill>
                <a:schemeClr val="dk1"/>
              </a:solidFill>
              <a:effectLst/>
              <a:latin typeface="+mn-lt"/>
              <a:ea typeface="+mn-ea"/>
              <a:cs typeface="+mn-cs"/>
            </a:rPr>
            <a:t>denotes the extra sum of squares when X</a:t>
          </a:r>
          <a:r>
            <a:rPr lang="en-US" sz="1100" b="1" baseline="-25000">
              <a:solidFill>
                <a:schemeClr val="dk1"/>
              </a:solidFill>
              <a:effectLst/>
              <a:latin typeface="+mn-lt"/>
              <a:ea typeface="+mn-ea"/>
              <a:cs typeface="+mn-cs"/>
            </a:rPr>
            <a:t>3</a:t>
          </a:r>
          <a:r>
            <a:rPr lang="en-US" sz="1100" b="1" baseline="0">
              <a:solidFill>
                <a:schemeClr val="dk1"/>
              </a:solidFill>
              <a:effectLst/>
              <a:latin typeface="+mn-lt"/>
              <a:ea typeface="+mn-ea"/>
              <a:cs typeface="+mn-cs"/>
            </a:rPr>
            <a:t> is added as a predictor to the model that initially had both X</a:t>
          </a:r>
          <a:r>
            <a:rPr lang="en-US" sz="1100" b="1" baseline="-25000">
              <a:solidFill>
                <a:schemeClr val="dk1"/>
              </a:solidFill>
              <a:effectLst/>
              <a:latin typeface="+mn-lt"/>
              <a:ea typeface="+mn-ea"/>
              <a:cs typeface="+mn-cs"/>
            </a:rPr>
            <a:t>1</a:t>
          </a:r>
          <a:r>
            <a:rPr lang="en-US" sz="1100" b="1" baseline="0">
              <a:solidFill>
                <a:schemeClr val="dk1"/>
              </a:solidFill>
              <a:effectLst/>
              <a:latin typeface="+mn-lt"/>
              <a:ea typeface="+mn-ea"/>
              <a:cs typeface="+mn-cs"/>
            </a:rPr>
            <a:t> &amp; X</a:t>
          </a:r>
          <a:r>
            <a:rPr lang="en-US" sz="1100" b="1" baseline="-25000">
              <a:solidFill>
                <a:schemeClr val="dk1"/>
              </a:solidFill>
              <a:effectLst/>
              <a:latin typeface="+mn-lt"/>
              <a:ea typeface="+mn-ea"/>
              <a:cs typeface="+mn-cs"/>
            </a:rPr>
            <a:t>2</a:t>
          </a:r>
          <a:r>
            <a:rPr lang="en-US" sz="1100" b="1" baseline="0">
              <a:solidFill>
                <a:schemeClr val="dk1"/>
              </a:solidFill>
              <a:effectLst/>
              <a:latin typeface="+mn-lt"/>
              <a:ea typeface="+mn-ea"/>
              <a:cs typeface="+mn-cs"/>
            </a:rPr>
            <a:t> .</a:t>
          </a:r>
          <a:endParaRPr lang="en-US" b="1">
            <a:effectLst/>
          </a:endParaRPr>
        </a:p>
        <a:p>
          <a:r>
            <a:rPr lang="en-US" sz="1100" baseline="0">
              <a:solidFill>
                <a:schemeClr val="dk1"/>
              </a:solidFill>
              <a:effectLst/>
              <a:latin typeface="+mn-lt"/>
              <a:ea typeface="+mn-ea"/>
              <a:cs typeface="+mn-cs"/>
            </a:rPr>
            <a:t>SSR(X</a:t>
          </a:r>
          <a:r>
            <a:rPr lang="en-US" sz="1100" baseline="-25000">
              <a:solidFill>
                <a:schemeClr val="dk1"/>
              </a:solidFill>
              <a:effectLst/>
              <a:latin typeface="+mn-lt"/>
              <a:ea typeface="+mn-ea"/>
              <a:cs typeface="+mn-cs"/>
            </a:rPr>
            <a:t>3</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 =  </a:t>
          </a:r>
          <a:r>
            <a:rPr kumimoji="0" lang="en-US" sz="1100" b="1" i="0" u="none" strike="noStrike" kern="0" cap="none" spc="0" normalizeH="0" baseline="0" noProof="0">
              <a:ln>
                <a:noFill/>
              </a:ln>
              <a:solidFill>
                <a:srgbClr val="0000FF"/>
              </a:solidFill>
              <a:effectLst/>
              <a:uLnTx/>
              <a:uFillTx/>
              <a:latin typeface="+mn-lt"/>
              <a:ea typeface="+mn-ea"/>
              <a:cs typeface="+mn-cs"/>
            </a:rPr>
            <a:t>SS(X</a:t>
          </a:r>
          <a:r>
            <a:rPr kumimoji="0" lang="en-US" sz="1100" b="1" i="0" u="none" strike="noStrike" kern="0" cap="none" spc="0" normalizeH="0" baseline="-25000" noProof="0">
              <a:ln>
                <a:noFill/>
              </a:ln>
              <a:solidFill>
                <a:srgbClr val="0000FF"/>
              </a:solidFill>
              <a:effectLst/>
              <a:uLnTx/>
              <a:uFillTx/>
              <a:latin typeface="+mn-lt"/>
              <a:ea typeface="+mn-ea"/>
              <a:cs typeface="+mn-cs"/>
            </a:rPr>
            <a:t>3</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1</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2</a:t>
          </a:r>
          <a:r>
            <a:rPr kumimoji="0" lang="en-US" sz="1100" b="1" i="0" u="none" strike="noStrike" kern="0" cap="none" spc="0" normalizeH="0" baseline="0" noProof="0">
              <a:ln>
                <a:noFill/>
              </a:ln>
              <a:solidFill>
                <a:srgbClr val="0000FF"/>
              </a:solidFill>
              <a:effectLst/>
              <a:uLnTx/>
              <a:uFillTx/>
              <a:latin typeface="+mn-lt"/>
              <a:ea typeface="+mn-ea"/>
              <a:cs typeface="+mn-cs"/>
            </a:rPr>
            <a:t>) </a:t>
          </a:r>
          <a:r>
            <a:rPr lang="en-US" sz="1100" baseline="0">
              <a:solidFill>
                <a:schemeClr val="dk1"/>
              </a:solidFill>
              <a:effectLst/>
              <a:latin typeface="+mn-lt"/>
              <a:ea typeface="+mn-ea"/>
              <a:cs typeface="+mn-cs"/>
            </a:rPr>
            <a:t>=  SSE(X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 - SSE(X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3</a:t>
          </a:r>
          <a:r>
            <a:rPr lang="en-US" sz="1100" baseline="0">
              <a:solidFill>
                <a:schemeClr val="dk1"/>
              </a:solidFill>
              <a:effectLst/>
              <a:latin typeface="+mn-lt"/>
              <a:ea typeface="+mn-ea"/>
              <a:cs typeface="+mn-cs"/>
            </a:rPr>
            <a:t>)  </a:t>
          </a:r>
          <a:endParaRPr lang="en-US">
            <a:effectLst/>
          </a:endParaRPr>
        </a:p>
        <a:p>
          <a:r>
            <a:rPr lang="en-US" sz="1100" baseline="0">
              <a:solidFill>
                <a:schemeClr val="dk1"/>
              </a:solidFill>
              <a:effectLst/>
              <a:latin typeface="+mn-lt"/>
              <a:ea typeface="+mn-ea"/>
              <a:cs typeface="+mn-cs"/>
            </a:rPr>
            <a:t>SSR(X</a:t>
          </a:r>
          <a:r>
            <a:rPr lang="en-US" sz="1100" baseline="-25000">
              <a:solidFill>
                <a:schemeClr val="dk1"/>
              </a:solidFill>
              <a:effectLst/>
              <a:latin typeface="+mn-lt"/>
              <a:ea typeface="+mn-ea"/>
              <a:cs typeface="+mn-cs"/>
            </a:rPr>
            <a:t>3</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 =  </a:t>
          </a:r>
          <a:r>
            <a:rPr kumimoji="0" lang="en-US" sz="1100" b="1" i="0" u="none" strike="noStrike" kern="0" cap="none" spc="0" normalizeH="0" baseline="0" noProof="0">
              <a:ln>
                <a:noFill/>
              </a:ln>
              <a:solidFill>
                <a:srgbClr val="0000FF"/>
              </a:solidFill>
              <a:effectLst/>
              <a:uLnTx/>
              <a:uFillTx/>
              <a:latin typeface="+mn-lt"/>
              <a:ea typeface="+mn-ea"/>
              <a:cs typeface="+mn-cs"/>
            </a:rPr>
            <a:t>SS(X</a:t>
          </a:r>
          <a:r>
            <a:rPr kumimoji="0" lang="en-US" sz="1100" b="1" i="0" u="none" strike="noStrike" kern="0" cap="none" spc="0" normalizeH="0" baseline="-25000" noProof="0">
              <a:ln>
                <a:noFill/>
              </a:ln>
              <a:solidFill>
                <a:srgbClr val="0000FF"/>
              </a:solidFill>
              <a:effectLst/>
              <a:uLnTx/>
              <a:uFillTx/>
              <a:latin typeface="+mn-lt"/>
              <a:ea typeface="+mn-ea"/>
              <a:cs typeface="+mn-cs"/>
            </a:rPr>
            <a:t>3</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1</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2</a:t>
          </a:r>
          <a:r>
            <a:rPr kumimoji="0" lang="en-US" sz="1100" b="1" i="0" u="none" strike="noStrike" kern="0" cap="none" spc="0" normalizeH="0" baseline="0" noProof="0">
              <a:ln>
                <a:noFill/>
              </a:ln>
              <a:solidFill>
                <a:srgbClr val="0000FF"/>
              </a:solidFill>
              <a:effectLst/>
              <a:uLnTx/>
              <a:uFillTx/>
              <a:latin typeface="+mn-lt"/>
              <a:ea typeface="+mn-ea"/>
              <a:cs typeface="+mn-cs"/>
            </a:rPr>
            <a:t>) </a:t>
          </a:r>
          <a:r>
            <a:rPr lang="en-US" sz="1100" baseline="0">
              <a:solidFill>
                <a:schemeClr val="dk1"/>
              </a:solidFill>
              <a:effectLst/>
              <a:latin typeface="+mn-lt"/>
              <a:ea typeface="+mn-ea"/>
              <a:cs typeface="+mn-cs"/>
            </a:rPr>
            <a:t>=  SSR(X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3</a:t>
          </a:r>
          <a:r>
            <a:rPr lang="en-US" sz="1100" baseline="0">
              <a:solidFill>
                <a:schemeClr val="dk1"/>
              </a:solidFill>
              <a:effectLst/>
              <a:latin typeface="+mn-lt"/>
              <a:ea typeface="+mn-ea"/>
              <a:cs typeface="+mn-cs"/>
            </a:rPr>
            <a:t>)  - SSR(X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a:t>
          </a:r>
          <a:endParaRPr lang="en-US">
            <a:effectLst/>
          </a:endParaRPr>
        </a:p>
        <a:p>
          <a:r>
            <a:rPr lang="en-US" sz="1100" b="1" baseline="0">
              <a:solidFill>
                <a:schemeClr val="dk1"/>
              </a:solidFill>
              <a:effectLst/>
              <a:latin typeface="+mn-lt"/>
              <a:ea typeface="+mn-ea"/>
              <a:cs typeface="+mn-cs"/>
            </a:rPr>
            <a:t>SSR(X</a:t>
          </a:r>
          <a:r>
            <a:rPr lang="en-US" sz="1100" b="1" baseline="-25000">
              <a:solidFill>
                <a:schemeClr val="dk1"/>
              </a:solidFill>
              <a:effectLst/>
              <a:latin typeface="+mn-lt"/>
              <a:ea typeface="+mn-ea"/>
              <a:cs typeface="+mn-cs"/>
            </a:rPr>
            <a:t>3</a:t>
          </a:r>
          <a:r>
            <a:rPr lang="en-US" sz="1100" b="1" baseline="0">
              <a:solidFill>
                <a:schemeClr val="dk1"/>
              </a:solidFill>
              <a:effectLst/>
              <a:latin typeface="+mn-lt"/>
              <a:ea typeface="+mn-ea"/>
              <a:cs typeface="+mn-cs"/>
            </a:rPr>
            <a:t>, X</a:t>
          </a:r>
          <a:r>
            <a:rPr lang="en-US" sz="1100" b="1" baseline="-25000">
              <a:solidFill>
                <a:schemeClr val="dk1"/>
              </a:solidFill>
              <a:effectLst/>
              <a:latin typeface="+mn-lt"/>
              <a:ea typeface="+mn-ea"/>
              <a:cs typeface="+mn-cs"/>
            </a:rPr>
            <a:t>2</a:t>
          </a:r>
          <a:r>
            <a:rPr lang="en-US" sz="1100" b="1" baseline="0">
              <a:solidFill>
                <a:schemeClr val="dk1"/>
              </a:solidFill>
              <a:effectLst/>
              <a:latin typeface="+mn-lt"/>
              <a:ea typeface="+mn-ea"/>
              <a:cs typeface="+mn-cs"/>
            </a:rPr>
            <a:t>|X</a:t>
          </a:r>
          <a:r>
            <a:rPr lang="en-US" sz="1100" b="1" baseline="-25000">
              <a:solidFill>
                <a:schemeClr val="dk1"/>
              </a:solidFill>
              <a:effectLst/>
              <a:latin typeface="+mn-lt"/>
              <a:ea typeface="+mn-ea"/>
              <a:cs typeface="+mn-cs"/>
            </a:rPr>
            <a:t>1</a:t>
          </a:r>
          <a:r>
            <a:rPr lang="en-US" sz="1100" b="1" baseline="0">
              <a:solidFill>
                <a:schemeClr val="dk1"/>
              </a:solidFill>
              <a:effectLst/>
              <a:latin typeface="+mn-lt"/>
              <a:ea typeface="+mn-ea"/>
              <a:cs typeface="+mn-cs"/>
            </a:rPr>
            <a:t>) or </a:t>
          </a:r>
          <a:r>
            <a:rPr kumimoji="0" lang="en-US" sz="1100" b="1" i="0" u="none" strike="noStrike" kern="0" cap="none" spc="0" normalizeH="0" baseline="0" noProof="0">
              <a:ln>
                <a:noFill/>
              </a:ln>
              <a:solidFill>
                <a:srgbClr val="0000FF"/>
              </a:solidFill>
              <a:effectLst/>
              <a:uLnTx/>
              <a:uFillTx/>
              <a:latin typeface="+mn-lt"/>
              <a:ea typeface="+mn-ea"/>
              <a:cs typeface="+mn-cs"/>
            </a:rPr>
            <a:t>SS(X</a:t>
          </a:r>
          <a:r>
            <a:rPr kumimoji="0" lang="en-US" sz="1100" b="1" i="0" u="none" strike="noStrike" kern="0" cap="none" spc="0" normalizeH="0" baseline="-25000" noProof="0">
              <a:ln>
                <a:noFill/>
              </a:ln>
              <a:solidFill>
                <a:srgbClr val="0000FF"/>
              </a:solidFill>
              <a:effectLst/>
              <a:uLnTx/>
              <a:uFillTx/>
              <a:latin typeface="+mn-lt"/>
              <a:ea typeface="+mn-ea"/>
              <a:cs typeface="+mn-cs"/>
            </a:rPr>
            <a:t>3</a:t>
          </a:r>
          <a:r>
            <a:rPr kumimoji="0" lang="en-US" sz="1100" b="1" i="0" u="none" strike="noStrike" kern="0" cap="none" spc="0" normalizeH="0" baseline="0" noProof="0">
              <a:ln>
                <a:noFill/>
              </a:ln>
              <a:solidFill>
                <a:srgbClr val="0000FF"/>
              </a:solidFill>
              <a:effectLst/>
              <a:uLnTx/>
              <a:uFillTx/>
              <a:latin typeface="+mn-lt"/>
              <a:ea typeface="+mn-ea"/>
              <a:cs typeface="+mn-cs"/>
            </a:rPr>
            <a:t>, X</a:t>
          </a:r>
          <a:r>
            <a:rPr kumimoji="0" lang="en-US" sz="1100" b="1" i="0" u="none" strike="noStrike" kern="0" cap="none" spc="0" normalizeH="0" baseline="-25000" noProof="0">
              <a:ln>
                <a:noFill/>
              </a:ln>
              <a:solidFill>
                <a:srgbClr val="0000FF"/>
              </a:solidFill>
              <a:effectLst/>
              <a:uLnTx/>
              <a:uFillTx/>
              <a:latin typeface="+mn-lt"/>
              <a:ea typeface="+mn-ea"/>
              <a:cs typeface="+mn-cs"/>
            </a:rPr>
            <a:t>2</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1</a:t>
          </a:r>
          <a:r>
            <a:rPr kumimoji="0" lang="en-US" sz="1100" b="1" i="0" u="none" strike="noStrike" kern="0" cap="none" spc="0" normalizeH="0" baseline="0" noProof="0">
              <a:ln>
                <a:noFill/>
              </a:ln>
              <a:solidFill>
                <a:srgbClr val="0000FF"/>
              </a:solidFill>
              <a:effectLst/>
              <a:uLnTx/>
              <a:uFillTx/>
              <a:latin typeface="+mn-lt"/>
              <a:ea typeface="+mn-ea"/>
              <a:cs typeface="+mn-cs"/>
            </a:rPr>
            <a:t>)  </a:t>
          </a:r>
          <a:r>
            <a:rPr lang="en-US" sz="1100" b="1" baseline="0">
              <a:solidFill>
                <a:schemeClr val="dk1"/>
              </a:solidFill>
              <a:effectLst/>
              <a:latin typeface="+mn-lt"/>
              <a:ea typeface="+mn-ea"/>
              <a:cs typeface="+mn-cs"/>
            </a:rPr>
            <a:t>denotes the extra sum of squares when X</a:t>
          </a:r>
          <a:r>
            <a:rPr lang="en-US" sz="1100" b="1" baseline="-25000">
              <a:solidFill>
                <a:schemeClr val="dk1"/>
              </a:solidFill>
              <a:effectLst/>
              <a:latin typeface="+mn-lt"/>
              <a:ea typeface="+mn-ea"/>
              <a:cs typeface="+mn-cs"/>
            </a:rPr>
            <a:t>2 </a:t>
          </a:r>
          <a:r>
            <a:rPr lang="en-US" sz="1100" b="1" baseline="0">
              <a:solidFill>
                <a:schemeClr val="dk1"/>
              </a:solidFill>
              <a:effectLst/>
              <a:latin typeface="+mn-lt"/>
              <a:ea typeface="+mn-ea"/>
              <a:cs typeface="+mn-cs"/>
            </a:rPr>
            <a:t>&amp; X</a:t>
          </a:r>
          <a:r>
            <a:rPr lang="en-US" sz="1100" b="1" baseline="-25000">
              <a:solidFill>
                <a:schemeClr val="dk1"/>
              </a:solidFill>
              <a:effectLst/>
              <a:latin typeface="+mn-lt"/>
              <a:ea typeface="+mn-ea"/>
              <a:cs typeface="+mn-cs"/>
            </a:rPr>
            <a:t>3</a:t>
          </a:r>
          <a:r>
            <a:rPr lang="en-US" sz="1100" b="1" baseline="0">
              <a:solidFill>
                <a:schemeClr val="dk1"/>
              </a:solidFill>
              <a:effectLst/>
              <a:latin typeface="+mn-lt"/>
              <a:ea typeface="+mn-ea"/>
              <a:cs typeface="+mn-cs"/>
            </a:rPr>
            <a:t> are added as predictors to the model that initially had only  X</a:t>
          </a:r>
          <a:r>
            <a:rPr lang="en-US" sz="1100" b="1" baseline="-25000">
              <a:solidFill>
                <a:schemeClr val="dk1"/>
              </a:solidFill>
              <a:effectLst/>
              <a:latin typeface="+mn-lt"/>
              <a:ea typeface="+mn-ea"/>
              <a:cs typeface="+mn-cs"/>
            </a:rPr>
            <a:t>1</a:t>
          </a:r>
          <a:r>
            <a:rPr lang="en-US" sz="1100" b="1" baseline="0">
              <a:solidFill>
                <a:schemeClr val="dk1"/>
              </a:solidFill>
              <a:effectLst/>
              <a:latin typeface="+mn-lt"/>
              <a:ea typeface="+mn-ea"/>
              <a:cs typeface="+mn-cs"/>
            </a:rPr>
            <a:t> .</a:t>
          </a:r>
          <a:endParaRPr lang="en-US" b="1">
            <a:effectLst/>
          </a:endParaRPr>
        </a:p>
        <a:p>
          <a:r>
            <a:rPr lang="en-US" sz="1100" baseline="0">
              <a:solidFill>
                <a:schemeClr val="dk1"/>
              </a:solidFill>
              <a:effectLst/>
              <a:latin typeface="+mn-lt"/>
              <a:ea typeface="+mn-ea"/>
              <a:cs typeface="+mn-cs"/>
            </a:rPr>
            <a:t>SSR(X</a:t>
          </a:r>
          <a:r>
            <a:rPr lang="en-US" sz="1100" baseline="-25000">
              <a:solidFill>
                <a:schemeClr val="dk1"/>
              </a:solidFill>
              <a:effectLst/>
              <a:latin typeface="+mn-lt"/>
              <a:ea typeface="+mn-ea"/>
              <a:cs typeface="+mn-cs"/>
            </a:rPr>
            <a:t>3</a:t>
          </a:r>
          <a:r>
            <a:rPr lang="en-US" sz="1100" baseline="0">
              <a:solidFill>
                <a:schemeClr val="dk1"/>
              </a:solidFill>
              <a:effectLst/>
              <a:latin typeface="+mn-lt"/>
              <a:ea typeface="+mn-ea"/>
              <a:cs typeface="+mn-cs"/>
            </a:rPr>
            <a:t>, 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  </a:t>
          </a:r>
          <a:r>
            <a:rPr kumimoji="0" lang="en-US" sz="1100" b="1" i="0" u="none" strike="noStrike" kern="0" cap="none" spc="0" normalizeH="0" baseline="0" noProof="0">
              <a:ln>
                <a:noFill/>
              </a:ln>
              <a:solidFill>
                <a:srgbClr val="0000FF"/>
              </a:solidFill>
              <a:effectLst/>
              <a:uLnTx/>
              <a:uFillTx/>
              <a:latin typeface="+mn-lt"/>
              <a:ea typeface="+mn-ea"/>
              <a:cs typeface="+mn-cs"/>
            </a:rPr>
            <a:t>SS(X</a:t>
          </a:r>
          <a:r>
            <a:rPr kumimoji="0" lang="en-US" sz="1100" b="1" i="0" u="none" strike="noStrike" kern="0" cap="none" spc="0" normalizeH="0" baseline="-25000" noProof="0">
              <a:ln>
                <a:noFill/>
              </a:ln>
              <a:solidFill>
                <a:srgbClr val="0000FF"/>
              </a:solidFill>
              <a:effectLst/>
              <a:uLnTx/>
              <a:uFillTx/>
              <a:latin typeface="+mn-lt"/>
              <a:ea typeface="+mn-ea"/>
              <a:cs typeface="+mn-cs"/>
            </a:rPr>
            <a:t>3</a:t>
          </a:r>
          <a:r>
            <a:rPr kumimoji="0" lang="en-US" sz="1100" b="1" i="0" u="none" strike="noStrike" kern="0" cap="none" spc="0" normalizeH="0" baseline="0" noProof="0">
              <a:ln>
                <a:noFill/>
              </a:ln>
              <a:solidFill>
                <a:srgbClr val="0000FF"/>
              </a:solidFill>
              <a:effectLst/>
              <a:uLnTx/>
              <a:uFillTx/>
              <a:latin typeface="+mn-lt"/>
              <a:ea typeface="+mn-ea"/>
              <a:cs typeface="+mn-cs"/>
            </a:rPr>
            <a:t>, X</a:t>
          </a:r>
          <a:r>
            <a:rPr kumimoji="0" lang="en-US" sz="1100" b="1" i="0" u="none" strike="noStrike" kern="0" cap="none" spc="0" normalizeH="0" baseline="-25000" noProof="0">
              <a:ln>
                <a:noFill/>
              </a:ln>
              <a:solidFill>
                <a:srgbClr val="0000FF"/>
              </a:solidFill>
              <a:effectLst/>
              <a:uLnTx/>
              <a:uFillTx/>
              <a:latin typeface="+mn-lt"/>
              <a:ea typeface="+mn-ea"/>
              <a:cs typeface="+mn-cs"/>
            </a:rPr>
            <a:t>2</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1</a:t>
          </a:r>
          <a:r>
            <a:rPr kumimoji="0" lang="en-US" sz="1100" b="1" i="0" u="none" strike="noStrike" kern="0" cap="none" spc="0" normalizeH="0" baseline="0" noProof="0">
              <a:ln>
                <a:noFill/>
              </a:ln>
              <a:solidFill>
                <a:srgbClr val="0000FF"/>
              </a:solidFill>
              <a:effectLst/>
              <a:uLnTx/>
              <a:uFillTx/>
              <a:latin typeface="+mn-lt"/>
              <a:ea typeface="+mn-ea"/>
              <a:cs typeface="+mn-cs"/>
            </a:rPr>
            <a:t>)  </a:t>
          </a:r>
          <a:r>
            <a:rPr lang="en-US" sz="1100" baseline="0">
              <a:solidFill>
                <a:schemeClr val="dk1"/>
              </a:solidFill>
              <a:effectLst/>
              <a:latin typeface="+mn-lt"/>
              <a:ea typeface="+mn-ea"/>
              <a:cs typeface="+mn-cs"/>
            </a:rPr>
            <a:t>=  SSE(X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 SSE(X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3</a:t>
          </a:r>
          <a:r>
            <a:rPr lang="en-US" sz="1100" baseline="0">
              <a:solidFill>
                <a:schemeClr val="dk1"/>
              </a:solidFill>
              <a:effectLst/>
              <a:latin typeface="+mn-lt"/>
              <a:ea typeface="+mn-ea"/>
              <a:cs typeface="+mn-cs"/>
            </a:rPr>
            <a:t>)  </a:t>
          </a:r>
          <a:endParaRPr lang="en-US">
            <a:effectLst/>
          </a:endParaRPr>
        </a:p>
        <a:p>
          <a:r>
            <a:rPr lang="en-US" sz="1100" baseline="0">
              <a:solidFill>
                <a:schemeClr val="dk1"/>
              </a:solidFill>
              <a:effectLst/>
              <a:latin typeface="+mn-lt"/>
              <a:ea typeface="+mn-ea"/>
              <a:cs typeface="+mn-cs"/>
            </a:rPr>
            <a:t>SSR(X</a:t>
          </a:r>
          <a:r>
            <a:rPr lang="en-US" sz="1100" baseline="-25000">
              <a:solidFill>
                <a:schemeClr val="dk1"/>
              </a:solidFill>
              <a:effectLst/>
              <a:latin typeface="+mn-lt"/>
              <a:ea typeface="+mn-ea"/>
              <a:cs typeface="+mn-cs"/>
            </a:rPr>
            <a:t>3</a:t>
          </a:r>
          <a:r>
            <a:rPr lang="en-US" sz="1100" baseline="0">
              <a:solidFill>
                <a:schemeClr val="dk1"/>
              </a:solidFill>
              <a:effectLst/>
              <a:latin typeface="+mn-lt"/>
              <a:ea typeface="+mn-ea"/>
              <a:cs typeface="+mn-cs"/>
            </a:rPr>
            <a:t>, 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 =  </a:t>
          </a:r>
          <a:r>
            <a:rPr kumimoji="0" lang="en-US" sz="1100" b="1" i="0" u="none" strike="noStrike" kern="0" cap="none" spc="0" normalizeH="0" baseline="0" noProof="0">
              <a:ln>
                <a:noFill/>
              </a:ln>
              <a:solidFill>
                <a:srgbClr val="0000FF"/>
              </a:solidFill>
              <a:effectLst/>
              <a:uLnTx/>
              <a:uFillTx/>
              <a:latin typeface="+mn-lt"/>
              <a:ea typeface="+mn-ea"/>
              <a:cs typeface="+mn-cs"/>
            </a:rPr>
            <a:t>SS(X</a:t>
          </a:r>
          <a:r>
            <a:rPr kumimoji="0" lang="en-US" sz="1100" b="1" i="0" u="none" strike="noStrike" kern="0" cap="none" spc="0" normalizeH="0" baseline="-25000" noProof="0">
              <a:ln>
                <a:noFill/>
              </a:ln>
              <a:solidFill>
                <a:srgbClr val="0000FF"/>
              </a:solidFill>
              <a:effectLst/>
              <a:uLnTx/>
              <a:uFillTx/>
              <a:latin typeface="+mn-lt"/>
              <a:ea typeface="+mn-ea"/>
              <a:cs typeface="+mn-cs"/>
            </a:rPr>
            <a:t>3</a:t>
          </a:r>
          <a:r>
            <a:rPr kumimoji="0" lang="en-US" sz="1100" b="1" i="0" u="none" strike="noStrike" kern="0" cap="none" spc="0" normalizeH="0" baseline="0" noProof="0">
              <a:ln>
                <a:noFill/>
              </a:ln>
              <a:solidFill>
                <a:srgbClr val="0000FF"/>
              </a:solidFill>
              <a:effectLst/>
              <a:uLnTx/>
              <a:uFillTx/>
              <a:latin typeface="+mn-lt"/>
              <a:ea typeface="+mn-ea"/>
              <a:cs typeface="+mn-cs"/>
            </a:rPr>
            <a:t>, X</a:t>
          </a:r>
          <a:r>
            <a:rPr kumimoji="0" lang="en-US" sz="1100" b="1" i="0" u="none" strike="noStrike" kern="0" cap="none" spc="0" normalizeH="0" baseline="-25000" noProof="0">
              <a:ln>
                <a:noFill/>
              </a:ln>
              <a:solidFill>
                <a:srgbClr val="0000FF"/>
              </a:solidFill>
              <a:effectLst/>
              <a:uLnTx/>
              <a:uFillTx/>
              <a:latin typeface="+mn-lt"/>
              <a:ea typeface="+mn-ea"/>
              <a:cs typeface="+mn-cs"/>
            </a:rPr>
            <a:t>2</a:t>
          </a:r>
          <a:r>
            <a:rPr kumimoji="0" lang="en-US" sz="1100" b="1" i="0" u="none" strike="noStrike" kern="0" cap="none" spc="0" normalizeH="0" baseline="0" noProof="0">
              <a:ln>
                <a:noFill/>
              </a:ln>
              <a:solidFill>
                <a:srgbClr val="0000FF"/>
              </a:solidFill>
              <a:effectLst/>
              <a:uLnTx/>
              <a:uFillTx/>
              <a:latin typeface="+mn-lt"/>
              <a:ea typeface="+mn-ea"/>
              <a:cs typeface="+mn-cs"/>
            </a:rPr>
            <a:t>|X</a:t>
          </a:r>
          <a:r>
            <a:rPr kumimoji="0" lang="en-US" sz="1100" b="1" i="0" u="none" strike="noStrike" kern="0" cap="none" spc="0" normalizeH="0" baseline="-25000" noProof="0">
              <a:ln>
                <a:noFill/>
              </a:ln>
              <a:solidFill>
                <a:srgbClr val="0000FF"/>
              </a:solidFill>
              <a:effectLst/>
              <a:uLnTx/>
              <a:uFillTx/>
              <a:latin typeface="+mn-lt"/>
              <a:ea typeface="+mn-ea"/>
              <a:cs typeface="+mn-cs"/>
            </a:rPr>
            <a:t>1</a:t>
          </a:r>
          <a:r>
            <a:rPr kumimoji="0" lang="en-US" sz="1100" b="1" i="0" u="none" strike="noStrike" kern="0" cap="none" spc="0" normalizeH="0" baseline="0" noProof="0">
              <a:ln>
                <a:noFill/>
              </a:ln>
              <a:solidFill>
                <a:srgbClr val="0000FF"/>
              </a:solidFill>
              <a:effectLst/>
              <a:uLnTx/>
              <a:uFillTx/>
              <a:latin typeface="+mn-lt"/>
              <a:ea typeface="+mn-ea"/>
              <a:cs typeface="+mn-cs"/>
            </a:rPr>
            <a:t>)  </a:t>
          </a:r>
          <a:r>
            <a:rPr lang="en-US" sz="1100" baseline="0">
              <a:solidFill>
                <a:schemeClr val="dk1"/>
              </a:solidFill>
              <a:effectLst/>
              <a:latin typeface="+mn-lt"/>
              <a:ea typeface="+mn-ea"/>
              <a:cs typeface="+mn-cs"/>
            </a:rPr>
            <a:t>=  SSR(X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,X</a:t>
          </a:r>
          <a:r>
            <a:rPr lang="en-US" sz="1100" baseline="-25000">
              <a:solidFill>
                <a:schemeClr val="dk1"/>
              </a:solidFill>
              <a:effectLst/>
              <a:latin typeface="+mn-lt"/>
              <a:ea typeface="+mn-ea"/>
              <a:cs typeface="+mn-cs"/>
            </a:rPr>
            <a:t>3</a:t>
          </a:r>
          <a:r>
            <a:rPr lang="en-US" sz="1100" baseline="0">
              <a:solidFill>
                <a:schemeClr val="dk1"/>
              </a:solidFill>
              <a:effectLst/>
              <a:latin typeface="+mn-lt"/>
              <a:ea typeface="+mn-ea"/>
              <a:cs typeface="+mn-cs"/>
            </a:rPr>
            <a:t>)  - SSR(X</a:t>
          </a:r>
          <a:r>
            <a:rPr lang="en-US" sz="1100" baseline="-25000">
              <a:solidFill>
                <a:schemeClr val="dk1"/>
              </a:solidFill>
              <a:effectLst/>
              <a:latin typeface="+mn-lt"/>
              <a:ea typeface="+mn-ea"/>
              <a:cs typeface="+mn-cs"/>
            </a:rPr>
            <a:t>1</a:t>
          </a:r>
          <a:r>
            <a:rPr lang="en-US" sz="1100" baseline="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57149</xdr:rowOff>
    </xdr:from>
    <xdr:to>
      <xdr:col>11</xdr:col>
      <xdr:colOff>28575</xdr:colOff>
      <xdr:row>15</xdr:row>
      <xdr:rowOff>104775</xdr:rowOff>
    </xdr:to>
    <xdr:sp macro="" textlink="">
      <xdr:nvSpPr>
        <xdr:cNvPr id="2" name="Text 1"/>
        <xdr:cNvSpPr txBox="1">
          <a:spLocks noChangeArrowheads="1"/>
        </xdr:cNvSpPr>
      </xdr:nvSpPr>
      <xdr:spPr bwMode="auto">
        <a:xfrm>
          <a:off x="47625" y="57149"/>
          <a:ext cx="6686550" cy="24765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00"/>
              </a:solidFill>
              <a:latin typeface="Arial"/>
              <a:cs typeface="Arial"/>
            </a:rPr>
            <a:t>Multicollinearity (collinearity)</a:t>
          </a:r>
          <a:r>
            <a:rPr lang="en-US" sz="1200" b="0" i="0" u="none" strike="noStrike" baseline="0">
              <a:solidFill>
                <a:srgbClr val="000000"/>
              </a:solidFill>
              <a:latin typeface="Arial"/>
              <a:cs typeface="Arial"/>
            </a:rPr>
            <a:t> occurs when two or more independent (predictor) variables are linearly related.  This linear relationship between predictor variables causes the X'X matrix used to calculate the parameter coefficient estimates and standard errors to be ill-conditioned, which allows for estimates that are not consistent with what would be expected for the phenomenon being modeled.  When multicollinearity is present then one may observe:</a:t>
          </a:r>
        </a:p>
        <a:p>
          <a:pPr algn="l" rtl="0">
            <a:defRPr sz="1000"/>
          </a:pPr>
          <a:r>
            <a:rPr lang="en-US" sz="1200" b="0" i="0" u="none" strike="noStrike" baseline="0">
              <a:solidFill>
                <a:srgbClr val="000000"/>
              </a:solidFill>
              <a:latin typeface="Arial"/>
              <a:cs typeface="Arial"/>
            </a:rPr>
            <a:t>1. Coefficient estimates that have values very different from expected. </a:t>
          </a:r>
        </a:p>
        <a:p>
          <a:pPr algn="l" rtl="0">
            <a:defRPr sz="1000"/>
          </a:pPr>
          <a:r>
            <a:rPr lang="en-US" sz="1200" b="0" i="0" u="none" strike="noStrike" baseline="0">
              <a:solidFill>
                <a:srgbClr val="000000"/>
              </a:solidFill>
              <a:latin typeface="Arial"/>
              <a:cs typeface="Arial"/>
            </a:rPr>
            <a:t>    (It may be negative when expected to be positive and vice-versa)</a:t>
          </a:r>
        </a:p>
        <a:p>
          <a:pPr algn="l" rtl="0">
            <a:defRPr sz="1000"/>
          </a:pPr>
          <a:r>
            <a:rPr lang="en-US" sz="1200" b="0" i="0" u="none" strike="noStrike" baseline="0">
              <a:solidFill>
                <a:srgbClr val="000000"/>
              </a:solidFill>
              <a:latin typeface="Arial"/>
              <a:cs typeface="Arial"/>
            </a:rPr>
            <a:t>2. Coefficient estimates that have large variability as other predictor variables are introduced to or removed from the model. </a:t>
          </a:r>
        </a:p>
        <a:p>
          <a:pPr algn="l" rtl="0">
            <a:defRPr sz="1000"/>
          </a:pPr>
          <a:r>
            <a:rPr lang="en-US" sz="1200" b="0" i="0" u="none" strike="noStrike" baseline="0">
              <a:solidFill>
                <a:srgbClr val="000000"/>
              </a:solidFill>
              <a:latin typeface="Arial"/>
              <a:cs typeface="Arial"/>
            </a:rPr>
            <a:t>3.  A coefficient estimate that is not significant when logic indicates that it should be significant.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FF"/>
              </a:solidFill>
              <a:latin typeface="Arial"/>
              <a:cs typeface="Arial"/>
            </a:rPr>
            <a:t>Note that adding an interaction term creates collinearity.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workbookViewId="0">
      <selection activeCell="K18" sqref="K18"/>
    </sheetView>
  </sheetViews>
  <sheetFormatPr defaultRowHeight="12.75" x14ac:dyDescent="0.2"/>
  <sheetData/>
  <printOptions gridLines="1" gridLinesSet="0"/>
  <pageMargins left="0.75" right="0.75" top="1" bottom="1" header="0.5" footer="0.5"/>
  <pageSetup orientation="portrait" horizontalDpi="120" verticalDpi="144" r:id="rId1"/>
  <headerFooter alignWithMargins="0">
    <oddHeader>&amp;A</oddHeader>
    <oddFooter>Page &amp;P</oddFooter>
  </headerFooter>
  <drawing r:id="rId2"/>
  <legacyDrawing r:id="rId3"/>
  <oleObjects>
    <mc:AlternateContent xmlns:mc="http://schemas.openxmlformats.org/markup-compatibility/2006">
      <mc:Choice Requires="x14">
        <oleObject progId="Equation.2" shapeId="1025" r:id="rId4">
          <objectPr defaultSize="0" autoPict="0" r:id="rId5">
            <anchor moveWithCells="1">
              <from>
                <xdr:col>0</xdr:col>
                <xdr:colOff>123825</xdr:colOff>
                <xdr:row>3</xdr:row>
                <xdr:rowOff>76200</xdr:rowOff>
              </from>
              <to>
                <xdr:col>6</xdr:col>
                <xdr:colOff>114300</xdr:colOff>
                <xdr:row>5</xdr:row>
                <xdr:rowOff>114300</xdr:rowOff>
              </to>
            </anchor>
          </objectPr>
        </oleObject>
      </mc:Choice>
      <mc:Fallback>
        <oleObject progId="Equation.2" shapeId="1025" r:id="rId4"/>
      </mc:Fallback>
    </mc:AlternateContent>
    <mc:AlternateContent xmlns:mc="http://schemas.openxmlformats.org/markup-compatibility/2006">
      <mc:Choice Requires="x14">
        <oleObject progId="Equation.3" shapeId="1026" r:id="rId6">
          <objectPr defaultSize="0" autoPict="0" r:id="rId7">
            <anchor moveWithCells="1">
              <from>
                <xdr:col>0</xdr:col>
                <xdr:colOff>180975</xdr:colOff>
                <xdr:row>9</xdr:row>
                <xdr:rowOff>47625</xdr:rowOff>
              </from>
              <to>
                <xdr:col>6</xdr:col>
                <xdr:colOff>171450</xdr:colOff>
                <xdr:row>11</xdr:row>
                <xdr:rowOff>76200</xdr:rowOff>
              </to>
            </anchor>
          </objectPr>
        </oleObject>
      </mc:Choice>
      <mc:Fallback>
        <oleObject progId="Equation.3" shapeId="1026" r:id="rId6"/>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E11" sqref="E11"/>
    </sheetView>
  </sheetViews>
  <sheetFormatPr defaultRowHeight="12.75" x14ac:dyDescent="0.2"/>
  <cols>
    <col min="4" max="5" width="9.28515625" customWidth="1"/>
    <col min="6" max="6" width="13" customWidth="1"/>
  </cols>
  <sheetData>
    <row r="1" spans="1:9" ht="15.75" x14ac:dyDescent="0.25">
      <c r="A1" s="88" t="s">
        <v>132</v>
      </c>
      <c r="I1" s="57"/>
    </row>
    <row r="2" spans="1:9" x14ac:dyDescent="0.2">
      <c r="A2" s="22" t="s">
        <v>71</v>
      </c>
    </row>
    <row r="3" spans="1:9" ht="15" x14ac:dyDescent="0.2">
      <c r="A3" s="58" t="s">
        <v>72</v>
      </c>
    </row>
    <row r="4" spans="1:9" x14ac:dyDescent="0.2">
      <c r="A4" s="22" t="s">
        <v>73</v>
      </c>
    </row>
    <row r="5" spans="1:9" ht="14.25" x14ac:dyDescent="0.25">
      <c r="A5" s="59" t="s">
        <v>74</v>
      </c>
      <c r="F5" s="157" t="s">
        <v>75</v>
      </c>
      <c r="G5" s="59" t="s">
        <v>76</v>
      </c>
    </row>
    <row r="6" spans="1:9" ht="14.25" x14ac:dyDescent="0.25">
      <c r="A6" s="59" t="s">
        <v>77</v>
      </c>
      <c r="F6" s="157"/>
      <c r="G6" s="59" t="s">
        <v>78</v>
      </c>
    </row>
    <row r="8" spans="1:9" x14ac:dyDescent="0.2">
      <c r="A8" s="60" t="s">
        <v>79</v>
      </c>
    </row>
    <row r="9" spans="1:9" x14ac:dyDescent="0.2">
      <c r="A9" s="61" t="s">
        <v>80</v>
      </c>
    </row>
    <row r="10" spans="1:9" ht="15.75" x14ac:dyDescent="0.25">
      <c r="A10" s="88" t="s">
        <v>133</v>
      </c>
    </row>
    <row r="11" spans="1:9" ht="15.75" x14ac:dyDescent="0.25">
      <c r="A11" s="88" t="s">
        <v>134</v>
      </c>
    </row>
    <row r="12" spans="1:9" ht="15.75" x14ac:dyDescent="0.25">
      <c r="A12" s="22" t="s">
        <v>81</v>
      </c>
    </row>
    <row r="13" spans="1:9" ht="15.75" x14ac:dyDescent="0.25">
      <c r="A13" s="22" t="s">
        <v>82</v>
      </c>
    </row>
    <row r="14" spans="1:9" ht="15.75" x14ac:dyDescent="0.25">
      <c r="A14" s="22" t="s">
        <v>83</v>
      </c>
    </row>
    <row r="15" spans="1:9" x14ac:dyDescent="0.2">
      <c r="A15" s="22" t="s">
        <v>84</v>
      </c>
    </row>
    <row r="16" spans="1:9" ht="15.75" x14ac:dyDescent="0.25">
      <c r="A16" s="22" t="s">
        <v>85</v>
      </c>
    </row>
    <row r="17" spans="1:7" x14ac:dyDescent="0.2">
      <c r="A17" s="22" t="s">
        <v>86</v>
      </c>
    </row>
    <row r="19" spans="1:7" ht="18.75" x14ac:dyDescent="0.35">
      <c r="A19" s="22" t="s">
        <v>87</v>
      </c>
    </row>
    <row r="20" spans="1:7" ht="18.75" x14ac:dyDescent="0.35">
      <c r="A20" s="22" t="s">
        <v>88</v>
      </c>
    </row>
    <row r="21" spans="1:7" ht="15.75" x14ac:dyDescent="0.3">
      <c r="A21" s="22" t="s">
        <v>89</v>
      </c>
    </row>
    <row r="22" spans="1:7" ht="15.75" x14ac:dyDescent="0.25">
      <c r="E22" s="62" t="s">
        <v>90</v>
      </c>
      <c r="G22" s="63" t="s">
        <v>91</v>
      </c>
    </row>
    <row r="23" spans="1:7" ht="15.75" x14ac:dyDescent="0.25">
      <c r="D23" s="64" t="s">
        <v>92</v>
      </c>
      <c r="E23" s="65" t="s">
        <v>93</v>
      </c>
    </row>
    <row r="24" spans="1:7" ht="15.75" x14ac:dyDescent="0.25">
      <c r="E24" s="62" t="s">
        <v>94</v>
      </c>
      <c r="G24" s="63" t="s">
        <v>95</v>
      </c>
    </row>
  </sheetData>
  <mergeCells count="1">
    <mergeCell ref="F5:F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workbookViewId="0">
      <selection activeCell="I3" sqref="I3"/>
    </sheetView>
  </sheetViews>
  <sheetFormatPr defaultRowHeight="12.75" x14ac:dyDescent="0.2"/>
  <cols>
    <col min="2" max="2" width="10.140625" customWidth="1"/>
    <col min="3" max="3" width="16" customWidth="1"/>
    <col min="4" max="4" width="15.85546875" customWidth="1"/>
    <col min="5" max="5" width="6.7109375" customWidth="1"/>
    <col min="6" max="6" width="14" customWidth="1"/>
    <col min="8" max="8" width="12.42578125" bestFit="1" customWidth="1"/>
  </cols>
  <sheetData>
    <row r="1" spans="1:8" x14ac:dyDescent="0.2">
      <c r="A1" s="88" t="s">
        <v>183</v>
      </c>
    </row>
    <row r="2" spans="1:8" x14ac:dyDescent="0.2">
      <c r="A2" s="88" t="s">
        <v>184</v>
      </c>
    </row>
    <row r="3" spans="1:8" ht="14.25" thickBot="1" x14ac:dyDescent="0.25">
      <c r="B3" s="160" t="s">
        <v>49</v>
      </c>
      <c r="C3" s="161"/>
      <c r="D3" s="161"/>
      <c r="E3" s="161"/>
      <c r="F3" s="161"/>
      <c r="G3" s="161"/>
      <c r="H3" s="161"/>
    </row>
    <row r="4" spans="1:8" ht="14.25" thickBot="1" x14ac:dyDescent="0.25">
      <c r="B4" s="162" t="s">
        <v>96</v>
      </c>
      <c r="C4" s="163"/>
      <c r="D4" s="66" t="s">
        <v>97</v>
      </c>
      <c r="E4" s="67" t="s">
        <v>98</v>
      </c>
      <c r="F4" s="67" t="s">
        <v>99</v>
      </c>
      <c r="G4" s="67" t="s">
        <v>100</v>
      </c>
      <c r="H4" s="68" t="s">
        <v>101</v>
      </c>
    </row>
    <row r="5" spans="1:8" x14ac:dyDescent="0.2">
      <c r="A5" s="158" t="s">
        <v>180</v>
      </c>
      <c r="B5" s="164" t="s">
        <v>102</v>
      </c>
      <c r="C5" s="108" t="s">
        <v>103</v>
      </c>
      <c r="D5" s="109">
        <v>1658735.9827153143</v>
      </c>
      <c r="E5" s="110">
        <v>6</v>
      </c>
      <c r="F5" s="111">
        <f>D5/E5</f>
        <v>276455.99711921904</v>
      </c>
      <c r="G5" s="112">
        <f>F5/F6</f>
        <v>17.511450275597291</v>
      </c>
      <c r="H5" s="113">
        <f>FDIST(G5,E5,E6)</f>
        <v>5.3553947471378538E-14</v>
      </c>
    </row>
    <row r="6" spans="1:8" x14ac:dyDescent="0.2">
      <c r="A6" s="158"/>
      <c r="B6" s="165"/>
      <c r="C6" s="114" t="s">
        <v>104</v>
      </c>
      <c r="D6" s="115">
        <v>1673438.5349838017</v>
      </c>
      <c r="E6" s="116">
        <v>106</v>
      </c>
      <c r="F6" s="117">
        <f>D6/E6</f>
        <v>15787.155990413223</v>
      </c>
      <c r="G6" s="118"/>
      <c r="H6" s="119"/>
    </row>
    <row r="7" spans="1:8" ht="13.5" thickBot="1" x14ac:dyDescent="0.25">
      <c r="A7" s="158"/>
      <c r="B7" s="166"/>
      <c r="C7" s="120" t="s">
        <v>105</v>
      </c>
      <c r="D7" s="121">
        <v>3332174.5176991159</v>
      </c>
      <c r="E7" s="122">
        <v>112</v>
      </c>
      <c r="F7" s="123"/>
      <c r="G7" s="124"/>
      <c r="H7" s="125"/>
    </row>
    <row r="8" spans="1:8" ht="13.5" thickBot="1" x14ac:dyDescent="0.25">
      <c r="A8" s="159" t="s">
        <v>181</v>
      </c>
      <c r="B8" s="167" t="s">
        <v>106</v>
      </c>
      <c r="C8" s="126" t="s">
        <v>103</v>
      </c>
      <c r="D8" s="127">
        <v>1713155.933800349</v>
      </c>
      <c r="E8" s="128">
        <v>9</v>
      </c>
      <c r="F8" s="129">
        <f>D8/E8</f>
        <v>190350.65931114988</v>
      </c>
      <c r="G8" s="130">
        <f>F8/F9</f>
        <v>12.109878233661064</v>
      </c>
      <c r="H8" s="131">
        <f>FDIST(G8,E8,E9)</f>
        <v>7.2923288746697666E-13</v>
      </c>
    </row>
    <row r="9" spans="1:8" x14ac:dyDescent="0.2">
      <c r="A9" s="159"/>
      <c r="B9" s="168"/>
      <c r="C9" s="132" t="s">
        <v>104</v>
      </c>
      <c r="D9" s="133">
        <v>1619018.5838987669</v>
      </c>
      <c r="E9" s="134">
        <v>103</v>
      </c>
      <c r="F9" s="135">
        <f>D9/E9</f>
        <v>15718.627028143368</v>
      </c>
      <c r="G9" s="136"/>
      <c r="H9" s="137"/>
    </row>
    <row r="10" spans="1:8" ht="13.5" thickBot="1" x14ac:dyDescent="0.25">
      <c r="A10" s="159"/>
      <c r="B10" s="169"/>
      <c r="C10" s="138" t="s">
        <v>105</v>
      </c>
      <c r="D10" s="139">
        <v>3332174.5176991159</v>
      </c>
      <c r="E10" s="140">
        <v>112</v>
      </c>
      <c r="F10" s="141"/>
      <c r="G10" s="142"/>
      <c r="H10" s="143"/>
    </row>
    <row r="11" spans="1:8" x14ac:dyDescent="0.2">
      <c r="B11" s="69"/>
      <c r="C11" s="70" t="s">
        <v>107</v>
      </c>
      <c r="D11" s="69"/>
      <c r="E11" s="71" t="s">
        <v>50</v>
      </c>
      <c r="F11" s="72" t="s">
        <v>108</v>
      </c>
      <c r="G11" s="71" t="s">
        <v>53</v>
      </c>
      <c r="H11" s="71" t="s">
        <v>109</v>
      </c>
    </row>
    <row r="12" spans="1:8" x14ac:dyDescent="0.2">
      <c r="B12" s="69"/>
      <c r="C12" s="73" t="s">
        <v>110</v>
      </c>
      <c r="D12" s="74">
        <f>D8-D5</f>
        <v>54419.951085034758</v>
      </c>
      <c r="E12" s="71">
        <v>3</v>
      </c>
      <c r="F12" s="72">
        <f>D12/E12</f>
        <v>18139.983695011586</v>
      </c>
      <c r="G12" s="69">
        <f>F12/F14</f>
        <v>1.1540437763764551</v>
      </c>
      <c r="H12" s="69">
        <f>FDIST(G12,E12,E14)</f>
        <v>0.3310689101036709</v>
      </c>
    </row>
    <row r="13" spans="1:8" x14ac:dyDescent="0.2">
      <c r="B13" s="149"/>
      <c r="C13" s="150" t="s">
        <v>111</v>
      </c>
      <c r="D13" s="151">
        <f>D5</f>
        <v>1658735.9827153143</v>
      </c>
      <c r="E13" s="152">
        <v>6</v>
      </c>
      <c r="F13" s="153">
        <f>D13/E13</f>
        <v>276455.99711921904</v>
      </c>
      <c r="G13" s="69"/>
      <c r="H13" s="69"/>
    </row>
    <row r="14" spans="1:8" x14ac:dyDescent="0.2">
      <c r="B14" s="148"/>
      <c r="C14" s="144" t="s">
        <v>112</v>
      </c>
      <c r="D14" s="145">
        <f>D9</f>
        <v>1619018.5838987669</v>
      </c>
      <c r="E14" s="146">
        <f>E9</f>
        <v>103</v>
      </c>
      <c r="F14" s="147">
        <f>D14/E14</f>
        <v>15718.627028143368</v>
      </c>
    </row>
    <row r="15" spans="1:8" x14ac:dyDescent="0.2">
      <c r="C15" t="s">
        <v>57</v>
      </c>
      <c r="D15" s="75">
        <f>SUM(D12:D14)</f>
        <v>3332174.5176991159</v>
      </c>
      <c r="E15" s="8">
        <f>SUM(E12:E14)</f>
        <v>112</v>
      </c>
    </row>
    <row r="17" spans="2:8" x14ac:dyDescent="0.2">
      <c r="B17" t="s">
        <v>113</v>
      </c>
    </row>
    <row r="18" spans="2:8" ht="15" x14ac:dyDescent="0.25">
      <c r="B18" s="76" t="s">
        <v>182</v>
      </c>
    </row>
    <row r="19" spans="2:8" ht="15" x14ac:dyDescent="0.25">
      <c r="B19" s="77" t="s">
        <v>114</v>
      </c>
    </row>
    <row r="20" spans="2:8" ht="18" x14ac:dyDescent="0.35">
      <c r="B20" t="s">
        <v>115</v>
      </c>
      <c r="F20" s="77" t="s">
        <v>116</v>
      </c>
    </row>
    <row r="21" spans="2:8" ht="18" x14ac:dyDescent="0.35">
      <c r="B21" t="s">
        <v>117</v>
      </c>
      <c r="F21" s="77" t="s">
        <v>118</v>
      </c>
    </row>
    <row r="22" spans="2:8" ht="15" x14ac:dyDescent="0.25">
      <c r="D22" s="78" t="s">
        <v>119</v>
      </c>
      <c r="E22" s="77">
        <f>FDIST(H23,E25,H25)</f>
        <v>0.3310689101036709</v>
      </c>
      <c r="F22" s="79" t="s">
        <v>120</v>
      </c>
    </row>
    <row r="23" spans="2:8" ht="15.75" thickBot="1" x14ac:dyDescent="0.3">
      <c r="C23" s="170" t="s">
        <v>121</v>
      </c>
      <c r="D23" s="80" t="s">
        <v>122</v>
      </c>
      <c r="E23" s="171" t="s">
        <v>123</v>
      </c>
      <c r="F23" s="81">
        <f>F12</f>
        <v>18139.983695011586</v>
      </c>
      <c r="G23" s="171" t="s">
        <v>123</v>
      </c>
      <c r="H23" s="172">
        <f>F23/F24</f>
        <v>1.1540437763764551</v>
      </c>
    </row>
    <row r="24" spans="2:8" ht="15" x14ac:dyDescent="0.25">
      <c r="C24" s="170"/>
      <c r="D24" s="82" t="s">
        <v>124</v>
      </c>
      <c r="E24" s="171"/>
      <c r="F24" s="8">
        <f>F14</f>
        <v>15718.627028143368</v>
      </c>
      <c r="G24" s="171"/>
      <c r="H24" s="172"/>
    </row>
    <row r="25" spans="2:8" ht="15.75" x14ac:dyDescent="0.25">
      <c r="D25" s="57" t="s">
        <v>125</v>
      </c>
      <c r="E25" s="83">
        <f>E12</f>
        <v>3</v>
      </c>
      <c r="G25" s="57" t="s">
        <v>126</v>
      </c>
      <c r="H25" s="84">
        <f>E14</f>
        <v>103</v>
      </c>
    </row>
  </sheetData>
  <mergeCells count="10">
    <mergeCell ref="C23:C24"/>
    <mergeCell ref="E23:E24"/>
    <mergeCell ref="G23:G24"/>
    <mergeCell ref="H23:H24"/>
    <mergeCell ref="A5:A7"/>
    <mergeCell ref="A8:A10"/>
    <mergeCell ref="B3:H3"/>
    <mergeCell ref="B4:C4"/>
    <mergeCell ref="B5:B7"/>
    <mergeCell ref="B8:B10"/>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3"/>
  <sheetViews>
    <sheetView workbookViewId="0">
      <selection activeCell="L15" sqref="L15"/>
    </sheetView>
  </sheetViews>
  <sheetFormatPr defaultRowHeight="12.75" x14ac:dyDescent="0.2"/>
  <cols>
    <col min="1" max="1" width="10.5703125" style="91" bestFit="1" customWidth="1"/>
    <col min="2" max="2" width="12.7109375" style="91" customWidth="1"/>
    <col min="3" max="3" width="9.140625" style="98"/>
    <col min="4" max="4" width="10.85546875" style="91" bestFit="1" customWidth="1"/>
    <col min="5" max="6" width="9.140625" style="91"/>
    <col min="7" max="7" width="10.7109375" style="91" bestFit="1" customWidth="1"/>
    <col min="8" max="8" width="28" style="91" bestFit="1" customWidth="1"/>
    <col min="9" max="9" width="7.7109375" style="98" customWidth="1"/>
    <col min="10" max="10" width="24.5703125" style="98" bestFit="1" customWidth="1"/>
    <col min="11" max="11" width="5.140625" style="91" customWidth="1"/>
    <col min="12" max="12" width="25.5703125" style="91" customWidth="1"/>
    <col min="13" max="16384" width="9.140625" style="91"/>
  </cols>
  <sheetData>
    <row r="1" spans="1:13" ht="15.75" x14ac:dyDescent="0.25">
      <c r="A1" s="90" t="s">
        <v>135</v>
      </c>
      <c r="B1" s="90" t="s">
        <v>27</v>
      </c>
      <c r="C1" s="100" t="s">
        <v>171</v>
      </c>
      <c r="D1" s="90" t="s">
        <v>137</v>
      </c>
      <c r="E1" s="90" t="s">
        <v>138</v>
      </c>
      <c r="F1" s="90" t="s">
        <v>139</v>
      </c>
      <c r="G1" s="90" t="s">
        <v>136</v>
      </c>
      <c r="H1" s="90" t="s">
        <v>140</v>
      </c>
      <c r="I1" s="99" t="s">
        <v>172</v>
      </c>
      <c r="J1" s="99" t="s">
        <v>177</v>
      </c>
      <c r="K1" s="102" t="s">
        <v>173</v>
      </c>
      <c r="L1" s="101" t="s">
        <v>174</v>
      </c>
      <c r="M1" s="101" t="s">
        <v>175</v>
      </c>
    </row>
    <row r="2" spans="1:13" x14ac:dyDescent="0.2">
      <c r="A2" s="92">
        <v>1</v>
      </c>
      <c r="B2" s="93" t="s">
        <v>141</v>
      </c>
      <c r="C2" s="104">
        <v>3</v>
      </c>
      <c r="D2" s="95">
        <v>3</v>
      </c>
      <c r="E2" s="95">
        <v>2.5</v>
      </c>
      <c r="F2" s="96">
        <v>1729</v>
      </c>
      <c r="G2" s="94">
        <v>234950</v>
      </c>
      <c r="H2" s="91" t="s">
        <v>145</v>
      </c>
      <c r="I2" s="105">
        <f t="shared" ref="I2:I33" si="0">IF(H2=$L$3,1,IF(H2=$L$4,2,IF(H2=$L$5,3,IF(H2=$L$6,4,IF(H2=$L$7,5,0)))))</f>
        <v>1</v>
      </c>
      <c r="J2" s="98" t="str">
        <f t="shared" ref="J2:J33" si="1">VLOOKUP(I2,$K$2:$L$7,2)</f>
        <v>Long &amp; Foster REALTORS</v>
      </c>
      <c r="K2" s="102">
        <v>0</v>
      </c>
      <c r="L2" s="101" t="s">
        <v>176</v>
      </c>
      <c r="M2" s="102">
        <v>58</v>
      </c>
    </row>
    <row r="3" spans="1:13" x14ac:dyDescent="0.2">
      <c r="A3" s="92">
        <v>2</v>
      </c>
      <c r="B3" s="93" t="s">
        <v>141</v>
      </c>
      <c r="C3" s="104">
        <v>3</v>
      </c>
      <c r="D3" s="95">
        <v>3</v>
      </c>
      <c r="E3" s="95">
        <v>2</v>
      </c>
      <c r="F3" s="96">
        <v>1560</v>
      </c>
      <c r="G3" s="94">
        <v>229000</v>
      </c>
      <c r="H3" s="91" t="s">
        <v>150</v>
      </c>
      <c r="I3" s="105">
        <f t="shared" si="0"/>
        <v>2</v>
      </c>
      <c r="J3" s="98" t="str">
        <f t="shared" si="1"/>
        <v>RE/MAX Commonwealth</v>
      </c>
      <c r="K3" s="102">
        <v>1</v>
      </c>
      <c r="L3" s="101" t="s">
        <v>145</v>
      </c>
      <c r="M3" s="102">
        <v>48</v>
      </c>
    </row>
    <row r="4" spans="1:13" x14ac:dyDescent="0.2">
      <c r="A4" s="92">
        <v>3</v>
      </c>
      <c r="B4" s="93" t="s">
        <v>167</v>
      </c>
      <c r="C4" s="104">
        <v>2</v>
      </c>
      <c r="D4" s="95">
        <v>4</v>
      </c>
      <c r="E4" s="95">
        <v>3.5</v>
      </c>
      <c r="F4" s="96">
        <v>3100</v>
      </c>
      <c r="G4" s="94">
        <v>449950</v>
      </c>
      <c r="H4" s="91" t="s">
        <v>160</v>
      </c>
      <c r="I4" s="105">
        <f t="shared" si="0"/>
        <v>0</v>
      </c>
      <c r="J4" s="98" t="str">
        <f t="shared" si="1"/>
        <v>Not a Top 5 Realtor</v>
      </c>
      <c r="K4" s="102">
        <v>2</v>
      </c>
      <c r="L4" s="101" t="s">
        <v>150</v>
      </c>
      <c r="M4" s="102">
        <v>30</v>
      </c>
    </row>
    <row r="5" spans="1:13" x14ac:dyDescent="0.2">
      <c r="A5" s="92">
        <v>4</v>
      </c>
      <c r="B5" s="93" t="s">
        <v>141</v>
      </c>
      <c r="C5" s="104">
        <v>3</v>
      </c>
      <c r="D5" s="95">
        <v>4</v>
      </c>
      <c r="E5" s="95">
        <v>2.5</v>
      </c>
      <c r="F5" s="96">
        <v>2480</v>
      </c>
      <c r="G5" s="94">
        <v>279900</v>
      </c>
      <c r="H5" s="91" t="s">
        <v>168</v>
      </c>
      <c r="I5" s="105">
        <f t="shared" si="0"/>
        <v>0</v>
      </c>
      <c r="J5" s="98" t="str">
        <f t="shared" si="1"/>
        <v>Not a Top 5 Realtor</v>
      </c>
      <c r="K5" s="102">
        <v>3</v>
      </c>
      <c r="L5" s="101" t="s">
        <v>153</v>
      </c>
      <c r="M5" s="102">
        <v>20</v>
      </c>
    </row>
    <row r="6" spans="1:13" x14ac:dyDescent="0.2">
      <c r="A6" s="92">
        <v>5</v>
      </c>
      <c r="B6" s="93" t="s">
        <v>143</v>
      </c>
      <c r="C6" s="104">
        <v>4</v>
      </c>
      <c r="D6" s="95">
        <v>4</v>
      </c>
      <c r="E6" s="95">
        <v>3.5</v>
      </c>
      <c r="F6" s="96">
        <v>2100</v>
      </c>
      <c r="G6" s="94">
        <v>249950</v>
      </c>
      <c r="H6" s="91" t="s">
        <v>160</v>
      </c>
      <c r="I6" s="105">
        <f t="shared" si="0"/>
        <v>0</v>
      </c>
      <c r="J6" s="98" t="str">
        <f t="shared" si="1"/>
        <v>Not a Top 5 Realtor</v>
      </c>
      <c r="K6" s="102">
        <v>4</v>
      </c>
      <c r="L6" s="101" t="s">
        <v>142</v>
      </c>
      <c r="M6" s="102">
        <v>14</v>
      </c>
    </row>
    <row r="7" spans="1:13" ht="13.5" thickBot="1" x14ac:dyDescent="0.25">
      <c r="A7" s="92">
        <v>6</v>
      </c>
      <c r="B7" s="93" t="s">
        <v>141</v>
      </c>
      <c r="C7" s="104">
        <v>3</v>
      </c>
      <c r="D7" s="95">
        <v>3</v>
      </c>
      <c r="E7" s="95">
        <v>2</v>
      </c>
      <c r="F7" s="96">
        <v>1768</v>
      </c>
      <c r="G7" s="94">
        <v>225000</v>
      </c>
      <c r="H7" s="91" t="s">
        <v>150</v>
      </c>
      <c r="I7" s="105">
        <f t="shared" si="0"/>
        <v>2</v>
      </c>
      <c r="J7" s="98" t="str">
        <f t="shared" si="1"/>
        <v>RE/MAX Commonwealth</v>
      </c>
      <c r="K7" s="102">
        <v>5</v>
      </c>
      <c r="L7" s="101" t="s">
        <v>148</v>
      </c>
      <c r="M7" s="103">
        <v>12</v>
      </c>
    </row>
    <row r="8" spans="1:13" x14ac:dyDescent="0.2">
      <c r="A8" s="92">
        <v>7</v>
      </c>
      <c r="B8" s="93" t="s">
        <v>141</v>
      </c>
      <c r="C8" s="104">
        <v>3</v>
      </c>
      <c r="D8" s="95">
        <v>4</v>
      </c>
      <c r="E8" s="95">
        <v>2.5</v>
      </c>
      <c r="F8" s="96">
        <v>2106</v>
      </c>
      <c r="G8" s="94">
        <v>314995</v>
      </c>
      <c r="H8" s="91" t="s">
        <v>145</v>
      </c>
      <c r="I8" s="105">
        <f t="shared" si="0"/>
        <v>1</v>
      </c>
      <c r="J8" s="98" t="str">
        <f t="shared" si="1"/>
        <v>Long &amp; Foster REALTORS</v>
      </c>
      <c r="K8" s="101"/>
      <c r="L8" s="101"/>
      <c r="M8" s="101">
        <f>SUM(M2:M7)</f>
        <v>182</v>
      </c>
    </row>
    <row r="9" spans="1:13" x14ac:dyDescent="0.2">
      <c r="A9" s="92">
        <v>8</v>
      </c>
      <c r="B9" s="93" t="s">
        <v>167</v>
      </c>
      <c r="C9" s="104">
        <v>2</v>
      </c>
      <c r="D9" s="95">
        <v>3</v>
      </c>
      <c r="E9" s="95">
        <v>2.5</v>
      </c>
      <c r="F9" s="96">
        <v>2488</v>
      </c>
      <c r="G9" s="94">
        <v>359000</v>
      </c>
      <c r="H9" s="91" t="s">
        <v>145</v>
      </c>
      <c r="I9" s="105">
        <f t="shared" si="0"/>
        <v>1</v>
      </c>
      <c r="J9" s="98" t="str">
        <f t="shared" si="1"/>
        <v>Long &amp; Foster REALTORS</v>
      </c>
    </row>
    <row r="10" spans="1:13" x14ac:dyDescent="0.2">
      <c r="A10" s="92">
        <v>9</v>
      </c>
      <c r="B10" s="93" t="s">
        <v>141</v>
      </c>
      <c r="C10" s="104">
        <v>3</v>
      </c>
      <c r="D10" s="95">
        <v>5</v>
      </c>
      <c r="E10" s="95">
        <v>2.5</v>
      </c>
      <c r="F10" s="96">
        <v>2484</v>
      </c>
      <c r="G10" s="94">
        <v>256950</v>
      </c>
      <c r="H10" s="91" t="s">
        <v>150</v>
      </c>
      <c r="I10" s="105">
        <f t="shared" si="0"/>
        <v>2</v>
      </c>
      <c r="J10" s="98" t="str">
        <f t="shared" si="1"/>
        <v>RE/MAX Commonwealth</v>
      </c>
    </row>
    <row r="11" spans="1:13" x14ac:dyDescent="0.2">
      <c r="A11" s="92">
        <v>10</v>
      </c>
      <c r="B11" s="93" t="s">
        <v>141</v>
      </c>
      <c r="C11" s="104">
        <v>3</v>
      </c>
      <c r="D11" s="95">
        <v>3</v>
      </c>
      <c r="E11" s="95">
        <v>2</v>
      </c>
      <c r="F11" s="96">
        <v>1798</v>
      </c>
      <c r="G11" s="94">
        <v>225000</v>
      </c>
      <c r="H11" s="91" t="s">
        <v>150</v>
      </c>
      <c r="I11" s="105">
        <f t="shared" si="0"/>
        <v>2</v>
      </c>
      <c r="J11" s="98" t="str">
        <f t="shared" si="1"/>
        <v>RE/MAX Commonwealth</v>
      </c>
    </row>
    <row r="12" spans="1:13" x14ac:dyDescent="0.2">
      <c r="A12" s="92">
        <v>11</v>
      </c>
      <c r="B12" s="93" t="s">
        <v>141</v>
      </c>
      <c r="C12" s="104">
        <v>3</v>
      </c>
      <c r="D12" s="95">
        <v>3</v>
      </c>
      <c r="E12" s="95">
        <v>2.5</v>
      </c>
      <c r="F12" s="96">
        <v>1964</v>
      </c>
      <c r="G12" s="94">
        <v>285900</v>
      </c>
      <c r="H12" s="91" t="s">
        <v>166</v>
      </c>
      <c r="I12" s="105">
        <f t="shared" si="0"/>
        <v>0</v>
      </c>
      <c r="J12" s="98" t="str">
        <f t="shared" si="1"/>
        <v>Not a Top 5 Realtor</v>
      </c>
    </row>
    <row r="13" spans="1:13" x14ac:dyDescent="0.2">
      <c r="A13" s="92">
        <v>12</v>
      </c>
      <c r="B13" s="93" t="s">
        <v>141</v>
      </c>
      <c r="C13" s="104">
        <v>3</v>
      </c>
      <c r="D13" s="95">
        <v>4</v>
      </c>
      <c r="E13" s="95">
        <v>2.5</v>
      </c>
      <c r="F13" s="96">
        <v>2471</v>
      </c>
      <c r="G13" s="94">
        <v>325000</v>
      </c>
      <c r="H13" s="91" t="s">
        <v>153</v>
      </c>
      <c r="I13" s="105">
        <f t="shared" si="0"/>
        <v>3</v>
      </c>
      <c r="J13" s="98" t="str">
        <f t="shared" si="1"/>
        <v>Joyner Fine Properties</v>
      </c>
    </row>
    <row r="14" spans="1:13" x14ac:dyDescent="0.2">
      <c r="A14" s="92">
        <v>13</v>
      </c>
      <c r="B14" s="93" t="s">
        <v>167</v>
      </c>
      <c r="C14" s="104">
        <v>2</v>
      </c>
      <c r="D14" s="95">
        <v>3</v>
      </c>
      <c r="E14" s="95">
        <v>2.5</v>
      </c>
      <c r="F14" s="96">
        <v>2864</v>
      </c>
      <c r="G14" s="94">
        <v>699950</v>
      </c>
      <c r="H14" s="91" t="s">
        <v>145</v>
      </c>
      <c r="I14" s="105">
        <f t="shared" si="0"/>
        <v>1</v>
      </c>
      <c r="J14" s="98" t="str">
        <f t="shared" si="1"/>
        <v>Long &amp; Foster REALTORS</v>
      </c>
    </row>
    <row r="15" spans="1:13" x14ac:dyDescent="0.2">
      <c r="A15" s="92">
        <v>14</v>
      </c>
      <c r="B15" s="93" t="s">
        <v>167</v>
      </c>
      <c r="C15" s="104">
        <v>2</v>
      </c>
      <c r="D15" s="95">
        <v>3</v>
      </c>
      <c r="E15" s="95">
        <v>2.5</v>
      </c>
      <c r="F15" s="96">
        <v>3051</v>
      </c>
      <c r="G15" s="94">
        <v>699950</v>
      </c>
      <c r="H15" s="91" t="s">
        <v>145</v>
      </c>
      <c r="I15" s="105">
        <f t="shared" si="0"/>
        <v>1</v>
      </c>
      <c r="J15" s="98" t="str">
        <f t="shared" si="1"/>
        <v>Long &amp; Foster REALTORS</v>
      </c>
    </row>
    <row r="16" spans="1:13" x14ac:dyDescent="0.2">
      <c r="A16" s="92">
        <v>15</v>
      </c>
      <c r="B16" s="93" t="s">
        <v>146</v>
      </c>
      <c r="C16" s="104">
        <v>1</v>
      </c>
      <c r="D16" s="95">
        <v>4</v>
      </c>
      <c r="E16" s="95">
        <v>3.5</v>
      </c>
      <c r="F16" s="96">
        <v>1652</v>
      </c>
      <c r="G16" s="94">
        <v>187500</v>
      </c>
      <c r="H16" s="91" t="s">
        <v>150</v>
      </c>
      <c r="I16" s="105">
        <f t="shared" si="0"/>
        <v>2</v>
      </c>
      <c r="J16" s="98" t="str">
        <f t="shared" si="1"/>
        <v>RE/MAX Commonwealth</v>
      </c>
    </row>
    <row r="17" spans="1:10" x14ac:dyDescent="0.2">
      <c r="A17" s="92">
        <v>16</v>
      </c>
      <c r="B17" s="93" t="s">
        <v>141</v>
      </c>
      <c r="C17" s="104">
        <v>3</v>
      </c>
      <c r="D17" s="95">
        <v>4</v>
      </c>
      <c r="E17" s="95">
        <v>2.5</v>
      </c>
      <c r="F17" s="96">
        <v>2000</v>
      </c>
      <c r="G17" s="94">
        <v>263000</v>
      </c>
      <c r="H17" s="91" t="s">
        <v>150</v>
      </c>
      <c r="I17" s="105">
        <f t="shared" si="0"/>
        <v>2</v>
      </c>
      <c r="J17" s="98" t="str">
        <f t="shared" si="1"/>
        <v>RE/MAX Commonwealth</v>
      </c>
    </row>
    <row r="18" spans="1:10" x14ac:dyDescent="0.2">
      <c r="A18" s="92">
        <v>17</v>
      </c>
      <c r="B18" s="93" t="s">
        <v>141</v>
      </c>
      <c r="C18" s="104">
        <v>3</v>
      </c>
      <c r="D18" s="95">
        <v>4</v>
      </c>
      <c r="E18" s="95">
        <v>3</v>
      </c>
      <c r="F18" s="96">
        <v>2816</v>
      </c>
      <c r="G18" s="94">
        <v>279950</v>
      </c>
      <c r="H18" s="91" t="s">
        <v>145</v>
      </c>
      <c r="I18" s="105">
        <f t="shared" si="0"/>
        <v>1</v>
      </c>
      <c r="J18" s="98" t="str">
        <f t="shared" si="1"/>
        <v>Long &amp; Foster REALTORS</v>
      </c>
    </row>
    <row r="19" spans="1:10" x14ac:dyDescent="0.2">
      <c r="A19" s="92">
        <v>18</v>
      </c>
      <c r="B19" s="93" t="s">
        <v>143</v>
      </c>
      <c r="C19" s="104">
        <v>4</v>
      </c>
      <c r="D19" s="95">
        <v>3</v>
      </c>
      <c r="E19" s="95">
        <v>2</v>
      </c>
      <c r="F19" s="96">
        <v>2841</v>
      </c>
      <c r="G19" s="94">
        <v>245500</v>
      </c>
      <c r="H19" s="91" t="s">
        <v>145</v>
      </c>
      <c r="I19" s="105">
        <f t="shared" si="0"/>
        <v>1</v>
      </c>
      <c r="J19" s="98" t="str">
        <f t="shared" si="1"/>
        <v>Long &amp; Foster REALTORS</v>
      </c>
    </row>
    <row r="20" spans="1:10" x14ac:dyDescent="0.2">
      <c r="A20" s="92">
        <v>19</v>
      </c>
      <c r="B20" s="93" t="s">
        <v>146</v>
      </c>
      <c r="C20" s="104">
        <v>1</v>
      </c>
      <c r="D20" s="95">
        <v>4</v>
      </c>
      <c r="E20" s="95">
        <v>2.5</v>
      </c>
      <c r="F20" s="96">
        <v>2515</v>
      </c>
      <c r="G20" s="94">
        <v>225000</v>
      </c>
      <c r="H20" s="91" t="s">
        <v>142</v>
      </c>
      <c r="I20" s="105">
        <f t="shared" si="0"/>
        <v>4</v>
      </c>
      <c r="J20" s="98" t="str">
        <f t="shared" si="1"/>
        <v>Coldwell Banker</v>
      </c>
    </row>
    <row r="21" spans="1:10" x14ac:dyDescent="0.2">
      <c r="A21" s="92">
        <v>20</v>
      </c>
      <c r="B21" s="93" t="s">
        <v>141</v>
      </c>
      <c r="C21" s="104">
        <v>3</v>
      </c>
      <c r="D21" s="95">
        <v>4</v>
      </c>
      <c r="E21" s="95">
        <v>3.5</v>
      </c>
      <c r="F21" s="96">
        <v>2242</v>
      </c>
      <c r="G21" s="94">
        <v>310000</v>
      </c>
      <c r="H21" s="91" t="s">
        <v>170</v>
      </c>
      <c r="I21" s="105">
        <f t="shared" si="0"/>
        <v>0</v>
      </c>
      <c r="J21" s="98" t="str">
        <f t="shared" si="1"/>
        <v>Not a Top 5 Realtor</v>
      </c>
    </row>
    <row r="22" spans="1:10" x14ac:dyDescent="0.2">
      <c r="A22" s="92">
        <v>21</v>
      </c>
      <c r="B22" s="93" t="s">
        <v>141</v>
      </c>
      <c r="C22" s="104">
        <v>3</v>
      </c>
      <c r="D22" s="95">
        <v>4</v>
      </c>
      <c r="E22" s="95">
        <v>2</v>
      </c>
      <c r="F22" s="96">
        <v>1950</v>
      </c>
      <c r="G22" s="94">
        <v>239700</v>
      </c>
      <c r="H22" s="91" t="s">
        <v>161</v>
      </c>
      <c r="I22" s="105">
        <f t="shared" si="0"/>
        <v>0</v>
      </c>
      <c r="J22" s="98" t="str">
        <f t="shared" si="1"/>
        <v>Not a Top 5 Realtor</v>
      </c>
    </row>
    <row r="23" spans="1:10" x14ac:dyDescent="0.2">
      <c r="A23" s="92">
        <v>22</v>
      </c>
      <c r="B23" s="93" t="s">
        <v>141</v>
      </c>
      <c r="C23" s="104">
        <v>3</v>
      </c>
      <c r="D23" s="95">
        <v>4</v>
      </c>
      <c r="E23" s="95">
        <v>3.5</v>
      </c>
      <c r="F23" s="96">
        <v>2790</v>
      </c>
      <c r="G23" s="94">
        <v>349950</v>
      </c>
      <c r="H23" s="91" t="s">
        <v>150</v>
      </c>
      <c r="I23" s="105">
        <f t="shared" si="0"/>
        <v>2</v>
      </c>
      <c r="J23" s="98" t="str">
        <f t="shared" si="1"/>
        <v>RE/MAX Commonwealth</v>
      </c>
    </row>
    <row r="24" spans="1:10" x14ac:dyDescent="0.2">
      <c r="A24" s="92">
        <v>23</v>
      </c>
      <c r="B24" s="93" t="s">
        <v>167</v>
      </c>
      <c r="C24" s="104">
        <v>2</v>
      </c>
      <c r="D24" s="95">
        <v>4</v>
      </c>
      <c r="E24" s="95">
        <v>3.5</v>
      </c>
      <c r="F24" s="96">
        <v>4005</v>
      </c>
      <c r="G24" s="94">
        <v>699950</v>
      </c>
      <c r="H24" s="91" t="s">
        <v>145</v>
      </c>
      <c r="I24" s="105">
        <f t="shared" si="0"/>
        <v>1</v>
      </c>
      <c r="J24" s="98" t="str">
        <f t="shared" si="1"/>
        <v>Long &amp; Foster REALTORS</v>
      </c>
    </row>
    <row r="25" spans="1:10" x14ac:dyDescent="0.2">
      <c r="A25" s="92">
        <v>24</v>
      </c>
      <c r="B25" s="93" t="s">
        <v>143</v>
      </c>
      <c r="C25" s="104">
        <v>4</v>
      </c>
      <c r="D25" s="95">
        <v>4</v>
      </c>
      <c r="E25" s="95">
        <v>3.5</v>
      </c>
      <c r="F25" s="96">
        <v>1790</v>
      </c>
      <c r="G25" s="94">
        <v>249950</v>
      </c>
      <c r="H25" s="91" t="s">
        <v>150</v>
      </c>
      <c r="I25" s="105">
        <f t="shared" si="0"/>
        <v>2</v>
      </c>
      <c r="J25" s="98" t="str">
        <f t="shared" si="1"/>
        <v>RE/MAX Commonwealth</v>
      </c>
    </row>
    <row r="26" spans="1:10" x14ac:dyDescent="0.2">
      <c r="A26" s="92">
        <v>25</v>
      </c>
      <c r="B26" s="93" t="s">
        <v>143</v>
      </c>
      <c r="C26" s="104">
        <v>4</v>
      </c>
      <c r="D26" s="95">
        <v>4</v>
      </c>
      <c r="E26" s="95">
        <v>3</v>
      </c>
      <c r="F26" s="96">
        <v>2056</v>
      </c>
      <c r="G26" s="94">
        <v>275000</v>
      </c>
      <c r="H26" s="91" t="s">
        <v>148</v>
      </c>
      <c r="I26" s="105">
        <f t="shared" si="0"/>
        <v>5</v>
      </c>
      <c r="J26" s="98" t="str">
        <f t="shared" si="1"/>
        <v>Virginia Realty &amp; Relocation</v>
      </c>
    </row>
    <row r="27" spans="1:10" x14ac:dyDescent="0.2">
      <c r="A27" s="92">
        <v>26</v>
      </c>
      <c r="B27" s="93" t="s">
        <v>141</v>
      </c>
      <c r="C27" s="104">
        <v>3</v>
      </c>
      <c r="D27" s="95">
        <v>4</v>
      </c>
      <c r="E27" s="95">
        <v>4.5</v>
      </c>
      <c r="F27" s="96">
        <v>5204</v>
      </c>
      <c r="G27" s="94">
        <v>598000</v>
      </c>
      <c r="H27" s="91" t="s">
        <v>145</v>
      </c>
      <c r="I27" s="105">
        <f t="shared" si="0"/>
        <v>1</v>
      </c>
      <c r="J27" s="98" t="str">
        <f t="shared" si="1"/>
        <v>Long &amp; Foster REALTORS</v>
      </c>
    </row>
    <row r="28" spans="1:10" x14ac:dyDescent="0.2">
      <c r="A28" s="92">
        <v>27</v>
      </c>
      <c r="B28" s="93" t="s">
        <v>143</v>
      </c>
      <c r="C28" s="104">
        <v>4</v>
      </c>
      <c r="D28" s="95">
        <v>4</v>
      </c>
      <c r="E28" s="95">
        <v>2</v>
      </c>
      <c r="F28" s="96">
        <v>2890</v>
      </c>
      <c r="G28" s="94">
        <v>199950</v>
      </c>
      <c r="H28" s="91" t="s">
        <v>155</v>
      </c>
      <c r="I28" s="105">
        <f t="shared" si="0"/>
        <v>0</v>
      </c>
      <c r="J28" s="98" t="str">
        <f t="shared" si="1"/>
        <v>Not a Top 5 Realtor</v>
      </c>
    </row>
    <row r="29" spans="1:10" x14ac:dyDescent="0.2">
      <c r="A29" s="92">
        <v>28</v>
      </c>
      <c r="B29" s="93" t="s">
        <v>143</v>
      </c>
      <c r="C29" s="104">
        <v>4</v>
      </c>
      <c r="D29" s="95">
        <v>4</v>
      </c>
      <c r="E29" s="95">
        <v>3.5</v>
      </c>
      <c r="F29" s="96">
        <v>3207</v>
      </c>
      <c r="G29" s="94">
        <v>184950</v>
      </c>
      <c r="H29" s="91" t="s">
        <v>153</v>
      </c>
      <c r="I29" s="105">
        <f t="shared" si="0"/>
        <v>3</v>
      </c>
      <c r="J29" s="98" t="str">
        <f t="shared" si="1"/>
        <v>Joyner Fine Properties</v>
      </c>
    </row>
    <row r="30" spans="1:10" x14ac:dyDescent="0.2">
      <c r="A30" s="92">
        <v>29</v>
      </c>
      <c r="B30" s="93" t="s">
        <v>141</v>
      </c>
      <c r="C30" s="104">
        <v>3</v>
      </c>
      <c r="D30" s="95">
        <v>3</v>
      </c>
      <c r="E30" s="95">
        <v>2</v>
      </c>
      <c r="F30" s="96">
        <v>1360</v>
      </c>
      <c r="G30" s="94">
        <v>219500</v>
      </c>
      <c r="H30" s="91" t="s">
        <v>142</v>
      </c>
      <c r="I30" s="105">
        <f t="shared" si="0"/>
        <v>4</v>
      </c>
      <c r="J30" s="98" t="str">
        <f t="shared" si="1"/>
        <v>Coldwell Banker</v>
      </c>
    </row>
    <row r="31" spans="1:10" x14ac:dyDescent="0.2">
      <c r="A31" s="92">
        <v>30</v>
      </c>
      <c r="B31" s="93" t="s">
        <v>141</v>
      </c>
      <c r="C31" s="104">
        <v>3</v>
      </c>
      <c r="D31" s="95">
        <v>4</v>
      </c>
      <c r="E31" s="95">
        <v>2.5</v>
      </c>
      <c r="F31" s="96">
        <v>2626</v>
      </c>
      <c r="G31" s="94">
        <v>339900</v>
      </c>
      <c r="H31" s="91" t="s">
        <v>145</v>
      </c>
      <c r="I31" s="105">
        <f t="shared" si="0"/>
        <v>1</v>
      </c>
      <c r="J31" s="98" t="str">
        <f t="shared" si="1"/>
        <v>Long &amp; Foster REALTORS</v>
      </c>
    </row>
    <row r="32" spans="1:10" x14ac:dyDescent="0.2">
      <c r="A32" s="92">
        <v>31</v>
      </c>
      <c r="B32" s="93" t="s">
        <v>141</v>
      </c>
      <c r="C32" s="104">
        <v>3</v>
      </c>
      <c r="D32" s="95">
        <v>4</v>
      </c>
      <c r="E32" s="95">
        <v>2</v>
      </c>
      <c r="F32" s="96">
        <v>2100</v>
      </c>
      <c r="G32" s="94">
        <v>249950</v>
      </c>
      <c r="H32" s="91" t="s">
        <v>164</v>
      </c>
      <c r="I32" s="105">
        <f t="shared" si="0"/>
        <v>0</v>
      </c>
      <c r="J32" s="98" t="str">
        <f t="shared" si="1"/>
        <v>Not a Top 5 Realtor</v>
      </c>
    </row>
    <row r="33" spans="1:10" x14ac:dyDescent="0.2">
      <c r="A33" s="92">
        <v>32</v>
      </c>
      <c r="B33" s="93" t="s">
        <v>141</v>
      </c>
      <c r="C33" s="104">
        <v>3</v>
      </c>
      <c r="D33" s="95">
        <v>4</v>
      </c>
      <c r="E33" s="95">
        <v>2.5</v>
      </c>
      <c r="F33" s="96">
        <v>2479</v>
      </c>
      <c r="G33" s="94">
        <v>336500</v>
      </c>
      <c r="H33" s="91" t="s">
        <v>150</v>
      </c>
      <c r="I33" s="105">
        <f t="shared" si="0"/>
        <v>2</v>
      </c>
      <c r="J33" s="98" t="str">
        <f t="shared" si="1"/>
        <v>RE/MAX Commonwealth</v>
      </c>
    </row>
    <row r="34" spans="1:10" x14ac:dyDescent="0.2">
      <c r="A34" s="92">
        <v>33</v>
      </c>
      <c r="B34" s="93" t="s">
        <v>141</v>
      </c>
      <c r="C34" s="104">
        <v>3</v>
      </c>
      <c r="D34" s="95">
        <v>5</v>
      </c>
      <c r="E34" s="95">
        <v>2.5</v>
      </c>
      <c r="F34" s="96">
        <v>2484</v>
      </c>
      <c r="G34" s="94">
        <v>276950</v>
      </c>
      <c r="H34" s="91" t="s">
        <v>150</v>
      </c>
      <c r="I34" s="105">
        <f t="shared" ref="I34:I65" si="2">IF(H34=$L$3,1,IF(H34=$L$4,2,IF(H34=$L$5,3,IF(H34=$L$6,4,IF(H34=$L$7,5,0)))))</f>
        <v>2</v>
      </c>
      <c r="J34" s="98" t="str">
        <f t="shared" ref="J34:J65" si="3">VLOOKUP(I34,$K$2:$L$7,2)</f>
        <v>RE/MAX Commonwealth</v>
      </c>
    </row>
    <row r="35" spans="1:10" x14ac:dyDescent="0.2">
      <c r="A35" s="92">
        <v>34</v>
      </c>
      <c r="B35" s="93" t="s">
        <v>143</v>
      </c>
      <c r="C35" s="104">
        <v>4</v>
      </c>
      <c r="D35" s="95">
        <v>4</v>
      </c>
      <c r="E35" s="95">
        <v>3</v>
      </c>
      <c r="F35" s="96">
        <v>4994</v>
      </c>
      <c r="G35" s="94">
        <v>159000</v>
      </c>
      <c r="H35" s="91" t="s">
        <v>149</v>
      </c>
      <c r="I35" s="105">
        <f t="shared" si="2"/>
        <v>0</v>
      </c>
      <c r="J35" s="98" t="str">
        <f t="shared" si="3"/>
        <v>Not a Top 5 Realtor</v>
      </c>
    </row>
    <row r="36" spans="1:10" x14ac:dyDescent="0.2">
      <c r="A36" s="92">
        <v>35</v>
      </c>
      <c r="B36" s="93" t="s">
        <v>167</v>
      </c>
      <c r="C36" s="104">
        <v>2</v>
      </c>
      <c r="D36" s="95">
        <v>6</v>
      </c>
      <c r="E36" s="95">
        <v>4.5</v>
      </c>
      <c r="F36" s="96">
        <v>4289</v>
      </c>
      <c r="G36" s="94">
        <v>699000</v>
      </c>
      <c r="H36" s="91" t="s">
        <v>149</v>
      </c>
      <c r="I36" s="105">
        <f t="shared" si="2"/>
        <v>0</v>
      </c>
      <c r="J36" s="98" t="str">
        <f t="shared" si="3"/>
        <v>Not a Top 5 Realtor</v>
      </c>
    </row>
    <row r="37" spans="1:10" x14ac:dyDescent="0.2">
      <c r="A37" s="92">
        <v>36</v>
      </c>
      <c r="B37" s="93" t="s">
        <v>143</v>
      </c>
      <c r="C37" s="104">
        <v>4</v>
      </c>
      <c r="D37" s="95">
        <v>3</v>
      </c>
      <c r="E37" s="95">
        <v>1.5</v>
      </c>
      <c r="F37" s="96">
        <v>1698</v>
      </c>
      <c r="G37" s="94">
        <v>199950</v>
      </c>
      <c r="H37" s="91" t="s">
        <v>150</v>
      </c>
      <c r="I37" s="105">
        <f t="shared" si="2"/>
        <v>2</v>
      </c>
      <c r="J37" s="98" t="str">
        <f t="shared" si="3"/>
        <v>RE/MAX Commonwealth</v>
      </c>
    </row>
    <row r="38" spans="1:10" x14ac:dyDescent="0.2">
      <c r="A38" s="92">
        <v>37</v>
      </c>
      <c r="B38" s="93" t="s">
        <v>143</v>
      </c>
      <c r="C38" s="104">
        <v>4</v>
      </c>
      <c r="D38" s="95">
        <v>6</v>
      </c>
      <c r="E38" s="95">
        <v>4.5</v>
      </c>
      <c r="F38" s="96">
        <v>4289</v>
      </c>
      <c r="G38" s="94">
        <v>299000</v>
      </c>
      <c r="H38" s="91" t="s">
        <v>149</v>
      </c>
      <c r="I38" s="105">
        <f t="shared" si="2"/>
        <v>0</v>
      </c>
      <c r="J38" s="98" t="str">
        <f t="shared" si="3"/>
        <v>Not a Top 5 Realtor</v>
      </c>
    </row>
    <row r="39" spans="1:10" x14ac:dyDescent="0.2">
      <c r="A39" s="92">
        <v>38</v>
      </c>
      <c r="B39" s="93" t="s">
        <v>141</v>
      </c>
      <c r="C39" s="104">
        <v>3</v>
      </c>
      <c r="D39" s="95">
        <v>5</v>
      </c>
      <c r="E39" s="95">
        <v>3.5</v>
      </c>
      <c r="F39" s="96">
        <v>3500</v>
      </c>
      <c r="G39" s="94">
        <v>549950</v>
      </c>
      <c r="H39" s="91" t="s">
        <v>145</v>
      </c>
      <c r="I39" s="105">
        <f t="shared" si="2"/>
        <v>1</v>
      </c>
      <c r="J39" s="98" t="str">
        <f t="shared" si="3"/>
        <v>Long &amp; Foster REALTORS</v>
      </c>
    </row>
    <row r="40" spans="1:10" x14ac:dyDescent="0.2">
      <c r="A40" s="92">
        <v>39</v>
      </c>
      <c r="B40" s="93" t="s">
        <v>146</v>
      </c>
      <c r="C40" s="104">
        <v>1</v>
      </c>
      <c r="D40" s="95">
        <v>4</v>
      </c>
      <c r="E40" s="95">
        <v>2.5</v>
      </c>
      <c r="F40" s="96">
        <v>2471</v>
      </c>
      <c r="G40" s="94">
        <v>225000</v>
      </c>
      <c r="H40" s="91" t="s">
        <v>153</v>
      </c>
      <c r="I40" s="105">
        <f t="shared" si="2"/>
        <v>3</v>
      </c>
      <c r="J40" s="98" t="str">
        <f t="shared" si="3"/>
        <v>Joyner Fine Properties</v>
      </c>
    </row>
    <row r="41" spans="1:10" x14ac:dyDescent="0.2">
      <c r="A41" s="92">
        <v>40</v>
      </c>
      <c r="B41" s="93" t="s">
        <v>143</v>
      </c>
      <c r="C41" s="104">
        <v>4</v>
      </c>
      <c r="D41" s="95">
        <v>4</v>
      </c>
      <c r="E41" s="95">
        <v>3</v>
      </c>
      <c r="F41" s="96">
        <v>4100</v>
      </c>
      <c r="G41" s="94">
        <v>259950</v>
      </c>
      <c r="H41" s="91" t="s">
        <v>148</v>
      </c>
      <c r="I41" s="105">
        <f t="shared" si="2"/>
        <v>5</v>
      </c>
      <c r="J41" s="98" t="str">
        <f t="shared" si="3"/>
        <v>Virginia Realty &amp; Relocation</v>
      </c>
    </row>
    <row r="42" spans="1:10" x14ac:dyDescent="0.2">
      <c r="A42" s="92">
        <v>41</v>
      </c>
      <c r="B42" s="93" t="s">
        <v>141</v>
      </c>
      <c r="C42" s="104">
        <v>3</v>
      </c>
      <c r="D42" s="95">
        <v>5</v>
      </c>
      <c r="E42" s="95">
        <v>3.5</v>
      </c>
      <c r="F42" s="96">
        <v>4270</v>
      </c>
      <c r="G42" s="94">
        <v>689950</v>
      </c>
      <c r="H42" s="91" t="s">
        <v>153</v>
      </c>
      <c r="I42" s="105">
        <f t="shared" si="2"/>
        <v>3</v>
      </c>
      <c r="J42" s="98" t="str">
        <f t="shared" si="3"/>
        <v>Joyner Fine Properties</v>
      </c>
    </row>
    <row r="43" spans="1:10" x14ac:dyDescent="0.2">
      <c r="A43" s="92">
        <v>42</v>
      </c>
      <c r="B43" s="93" t="s">
        <v>143</v>
      </c>
      <c r="C43" s="104">
        <v>4</v>
      </c>
      <c r="D43" s="95">
        <v>3</v>
      </c>
      <c r="E43" s="95">
        <v>2</v>
      </c>
      <c r="F43" s="96">
        <v>1364</v>
      </c>
      <c r="G43" s="94">
        <v>199000</v>
      </c>
      <c r="H43" s="91" t="s">
        <v>153</v>
      </c>
      <c r="I43" s="105">
        <f t="shared" si="2"/>
        <v>3</v>
      </c>
      <c r="J43" s="98" t="str">
        <f t="shared" si="3"/>
        <v>Joyner Fine Properties</v>
      </c>
    </row>
    <row r="44" spans="1:10" x14ac:dyDescent="0.2">
      <c r="A44" s="92">
        <v>43</v>
      </c>
      <c r="B44" s="93" t="s">
        <v>141</v>
      </c>
      <c r="C44" s="104">
        <v>3</v>
      </c>
      <c r="D44" s="95">
        <v>3</v>
      </c>
      <c r="E44" s="95">
        <v>2</v>
      </c>
      <c r="F44" s="96">
        <v>2432</v>
      </c>
      <c r="G44" s="94">
        <v>295950</v>
      </c>
      <c r="H44" s="91" t="s">
        <v>154</v>
      </c>
      <c r="I44" s="105">
        <f t="shared" si="2"/>
        <v>0</v>
      </c>
      <c r="J44" s="98" t="str">
        <f t="shared" si="3"/>
        <v>Not a Top 5 Realtor</v>
      </c>
    </row>
    <row r="45" spans="1:10" x14ac:dyDescent="0.2">
      <c r="A45" s="92">
        <v>44</v>
      </c>
      <c r="B45" s="93" t="s">
        <v>143</v>
      </c>
      <c r="C45" s="104">
        <v>4</v>
      </c>
      <c r="D45" s="95">
        <v>4</v>
      </c>
      <c r="E45" s="95">
        <v>2.5</v>
      </c>
      <c r="F45" s="96">
        <v>1479</v>
      </c>
      <c r="G45" s="94">
        <v>236500</v>
      </c>
      <c r="H45" s="91" t="s">
        <v>150</v>
      </c>
      <c r="I45" s="105">
        <f t="shared" si="2"/>
        <v>2</v>
      </c>
      <c r="J45" s="98" t="str">
        <f t="shared" si="3"/>
        <v>RE/MAX Commonwealth</v>
      </c>
    </row>
    <row r="46" spans="1:10" x14ac:dyDescent="0.2">
      <c r="A46" s="92">
        <v>45</v>
      </c>
      <c r="B46" s="93" t="s">
        <v>141</v>
      </c>
      <c r="C46" s="104">
        <v>3</v>
      </c>
      <c r="D46" s="95">
        <v>4</v>
      </c>
      <c r="E46" s="95">
        <v>2.5</v>
      </c>
      <c r="F46" s="96">
        <v>2606</v>
      </c>
      <c r="G46" s="94">
        <v>319950</v>
      </c>
      <c r="H46" s="91" t="s">
        <v>150</v>
      </c>
      <c r="I46" s="105">
        <f t="shared" si="2"/>
        <v>2</v>
      </c>
      <c r="J46" s="98" t="str">
        <f t="shared" si="3"/>
        <v>RE/MAX Commonwealth</v>
      </c>
    </row>
    <row r="47" spans="1:10" x14ac:dyDescent="0.2">
      <c r="A47" s="92">
        <v>46</v>
      </c>
      <c r="B47" s="93" t="s">
        <v>141</v>
      </c>
      <c r="C47" s="104">
        <v>3</v>
      </c>
      <c r="D47" s="95">
        <v>4</v>
      </c>
      <c r="E47" s="95">
        <v>2.5</v>
      </c>
      <c r="F47" s="96">
        <v>2480</v>
      </c>
      <c r="G47" s="94">
        <v>279900</v>
      </c>
      <c r="H47" s="91" t="s">
        <v>168</v>
      </c>
      <c r="I47" s="105">
        <f t="shared" si="2"/>
        <v>0</v>
      </c>
      <c r="J47" s="98" t="str">
        <f t="shared" si="3"/>
        <v>Not a Top 5 Realtor</v>
      </c>
    </row>
    <row r="48" spans="1:10" x14ac:dyDescent="0.2">
      <c r="A48" s="92">
        <v>47</v>
      </c>
      <c r="B48" s="93" t="s">
        <v>141</v>
      </c>
      <c r="C48" s="104">
        <v>3</v>
      </c>
      <c r="D48" s="95">
        <v>3</v>
      </c>
      <c r="E48" s="95">
        <v>2.5</v>
      </c>
      <c r="F48" s="96">
        <v>1728</v>
      </c>
      <c r="G48" s="94">
        <v>234950</v>
      </c>
      <c r="H48" s="91" t="s">
        <v>145</v>
      </c>
      <c r="I48" s="105">
        <f t="shared" si="2"/>
        <v>1</v>
      </c>
      <c r="J48" s="98" t="str">
        <f t="shared" si="3"/>
        <v>Long &amp; Foster REALTORS</v>
      </c>
    </row>
    <row r="49" spans="1:10" x14ac:dyDescent="0.2">
      <c r="A49" s="92">
        <v>48</v>
      </c>
      <c r="B49" s="93" t="s">
        <v>143</v>
      </c>
      <c r="C49" s="104">
        <v>4</v>
      </c>
      <c r="D49" s="95">
        <v>4</v>
      </c>
      <c r="E49" s="95">
        <v>4</v>
      </c>
      <c r="F49" s="96">
        <v>1228</v>
      </c>
      <c r="G49" s="94">
        <v>219000</v>
      </c>
      <c r="H49" s="91" t="s">
        <v>149</v>
      </c>
      <c r="I49" s="105">
        <f t="shared" si="2"/>
        <v>0</v>
      </c>
      <c r="J49" s="98" t="str">
        <f t="shared" si="3"/>
        <v>Not a Top 5 Realtor</v>
      </c>
    </row>
    <row r="50" spans="1:10" x14ac:dyDescent="0.2">
      <c r="A50" s="92">
        <v>49</v>
      </c>
      <c r="B50" s="93" t="s">
        <v>141</v>
      </c>
      <c r="C50" s="104">
        <v>3</v>
      </c>
      <c r="D50" s="95">
        <v>4</v>
      </c>
      <c r="E50" s="95">
        <v>2.5</v>
      </c>
      <c r="F50" s="96">
        <v>1664</v>
      </c>
      <c r="G50" s="94">
        <v>270000</v>
      </c>
      <c r="H50" s="91" t="s">
        <v>145</v>
      </c>
      <c r="I50" s="105">
        <f t="shared" si="2"/>
        <v>1</v>
      </c>
      <c r="J50" s="98" t="str">
        <f t="shared" si="3"/>
        <v>Long &amp; Foster REALTORS</v>
      </c>
    </row>
    <row r="51" spans="1:10" x14ac:dyDescent="0.2">
      <c r="A51" s="92">
        <v>50</v>
      </c>
      <c r="B51" s="93" t="s">
        <v>143</v>
      </c>
      <c r="C51" s="104">
        <v>4</v>
      </c>
      <c r="D51" s="95">
        <v>5</v>
      </c>
      <c r="E51" s="95">
        <v>4</v>
      </c>
      <c r="F51" s="96">
        <v>2624</v>
      </c>
      <c r="G51" s="94">
        <v>224950</v>
      </c>
      <c r="H51" s="91" t="s">
        <v>153</v>
      </c>
      <c r="I51" s="105">
        <f t="shared" si="2"/>
        <v>3</v>
      </c>
      <c r="J51" s="98" t="str">
        <f t="shared" si="3"/>
        <v>Joyner Fine Properties</v>
      </c>
    </row>
    <row r="52" spans="1:10" x14ac:dyDescent="0.2">
      <c r="A52" s="92">
        <v>51</v>
      </c>
      <c r="B52" s="93" t="s">
        <v>141</v>
      </c>
      <c r="C52" s="104">
        <v>3</v>
      </c>
      <c r="D52" s="95">
        <v>6</v>
      </c>
      <c r="E52" s="95">
        <v>4.5</v>
      </c>
      <c r="F52" s="96">
        <v>4994</v>
      </c>
      <c r="G52" s="94">
        <v>759000</v>
      </c>
      <c r="H52" s="91" t="s">
        <v>149</v>
      </c>
      <c r="I52" s="105">
        <f t="shared" si="2"/>
        <v>0</v>
      </c>
      <c r="J52" s="98" t="str">
        <f t="shared" si="3"/>
        <v>Not a Top 5 Realtor</v>
      </c>
    </row>
    <row r="53" spans="1:10" x14ac:dyDescent="0.2">
      <c r="A53" s="92">
        <v>52</v>
      </c>
      <c r="B53" s="93" t="s">
        <v>141</v>
      </c>
      <c r="C53" s="104">
        <v>3</v>
      </c>
      <c r="D53" s="95">
        <v>5</v>
      </c>
      <c r="E53" s="95">
        <v>3.5</v>
      </c>
      <c r="F53" s="96">
        <v>2652</v>
      </c>
      <c r="G53" s="94">
        <v>287500</v>
      </c>
      <c r="H53" s="91" t="s">
        <v>150</v>
      </c>
      <c r="I53" s="105">
        <f t="shared" si="2"/>
        <v>2</v>
      </c>
      <c r="J53" s="98" t="str">
        <f t="shared" si="3"/>
        <v>RE/MAX Commonwealth</v>
      </c>
    </row>
    <row r="54" spans="1:10" x14ac:dyDescent="0.2">
      <c r="A54" s="92">
        <v>53</v>
      </c>
      <c r="B54" s="93" t="s">
        <v>141</v>
      </c>
      <c r="C54" s="104">
        <v>3</v>
      </c>
      <c r="D54" s="95">
        <v>5</v>
      </c>
      <c r="E54" s="95">
        <v>2.5</v>
      </c>
      <c r="F54" s="96">
        <v>3402</v>
      </c>
      <c r="G54" s="94">
        <v>429900</v>
      </c>
      <c r="H54" s="91" t="s">
        <v>144</v>
      </c>
      <c r="I54" s="105">
        <f t="shared" si="2"/>
        <v>0</v>
      </c>
      <c r="J54" s="98" t="str">
        <f t="shared" si="3"/>
        <v>Not a Top 5 Realtor</v>
      </c>
    </row>
    <row r="55" spans="1:10" x14ac:dyDescent="0.2">
      <c r="A55" s="92">
        <v>54</v>
      </c>
      <c r="B55" s="93" t="s">
        <v>167</v>
      </c>
      <c r="C55" s="104">
        <v>2</v>
      </c>
      <c r="D55" s="95">
        <v>4</v>
      </c>
      <c r="E55" s="95">
        <v>3.5</v>
      </c>
      <c r="F55" s="96">
        <v>2847</v>
      </c>
      <c r="G55" s="94">
        <v>470400</v>
      </c>
      <c r="H55" s="91" t="s">
        <v>150</v>
      </c>
      <c r="I55" s="105">
        <f t="shared" si="2"/>
        <v>2</v>
      </c>
      <c r="J55" s="98" t="str">
        <f t="shared" si="3"/>
        <v>RE/MAX Commonwealth</v>
      </c>
    </row>
    <row r="56" spans="1:10" x14ac:dyDescent="0.2">
      <c r="A56" s="92">
        <v>55</v>
      </c>
      <c r="B56" s="93" t="s">
        <v>141</v>
      </c>
      <c r="C56" s="104">
        <v>3</v>
      </c>
      <c r="D56" s="95">
        <v>4</v>
      </c>
      <c r="E56" s="95">
        <v>3</v>
      </c>
      <c r="F56" s="96">
        <v>2500</v>
      </c>
      <c r="G56" s="94">
        <v>309950</v>
      </c>
      <c r="H56" s="91" t="s">
        <v>150</v>
      </c>
      <c r="I56" s="105">
        <f t="shared" si="2"/>
        <v>2</v>
      </c>
      <c r="J56" s="98" t="str">
        <f t="shared" si="3"/>
        <v>RE/MAX Commonwealth</v>
      </c>
    </row>
    <row r="57" spans="1:10" x14ac:dyDescent="0.2">
      <c r="A57" s="92">
        <v>56</v>
      </c>
      <c r="B57" s="93" t="s">
        <v>141</v>
      </c>
      <c r="C57" s="104">
        <v>3</v>
      </c>
      <c r="D57" s="95">
        <v>3</v>
      </c>
      <c r="E57" s="95">
        <v>2</v>
      </c>
      <c r="F57" s="96">
        <v>1576</v>
      </c>
      <c r="G57" s="94">
        <v>205000</v>
      </c>
      <c r="H57" s="91" t="s">
        <v>157</v>
      </c>
      <c r="I57" s="105">
        <f t="shared" si="2"/>
        <v>0</v>
      </c>
      <c r="J57" s="98" t="str">
        <f t="shared" si="3"/>
        <v>Not a Top 5 Realtor</v>
      </c>
    </row>
    <row r="58" spans="1:10" x14ac:dyDescent="0.2">
      <c r="A58" s="92">
        <v>57</v>
      </c>
      <c r="B58" s="93" t="s">
        <v>141</v>
      </c>
      <c r="C58" s="104">
        <v>3</v>
      </c>
      <c r="D58" s="95">
        <v>4</v>
      </c>
      <c r="E58" s="95">
        <v>2.5</v>
      </c>
      <c r="F58" s="96">
        <v>3224</v>
      </c>
      <c r="G58" s="94">
        <v>374900</v>
      </c>
      <c r="H58" s="91" t="s">
        <v>148</v>
      </c>
      <c r="I58" s="105">
        <f t="shared" si="2"/>
        <v>5</v>
      </c>
      <c r="J58" s="98" t="str">
        <f t="shared" si="3"/>
        <v>Virginia Realty &amp; Relocation</v>
      </c>
    </row>
    <row r="59" spans="1:10" x14ac:dyDescent="0.2">
      <c r="A59" s="92">
        <v>58</v>
      </c>
      <c r="B59" s="93" t="s">
        <v>141</v>
      </c>
      <c r="C59" s="104">
        <v>3</v>
      </c>
      <c r="D59" s="95">
        <v>4</v>
      </c>
      <c r="E59" s="95">
        <v>2.5</v>
      </c>
      <c r="F59" s="96">
        <v>2294</v>
      </c>
      <c r="G59" s="94">
        <v>299950</v>
      </c>
      <c r="H59" s="91" t="s">
        <v>156</v>
      </c>
      <c r="I59" s="105">
        <f t="shared" si="2"/>
        <v>0</v>
      </c>
      <c r="J59" s="98" t="str">
        <f t="shared" si="3"/>
        <v>Not a Top 5 Realtor</v>
      </c>
    </row>
    <row r="60" spans="1:10" x14ac:dyDescent="0.2">
      <c r="A60" s="92">
        <v>59</v>
      </c>
      <c r="B60" s="93" t="s">
        <v>143</v>
      </c>
      <c r="C60" s="104">
        <v>4</v>
      </c>
      <c r="D60" s="95">
        <v>4</v>
      </c>
      <c r="E60" s="95">
        <v>2</v>
      </c>
      <c r="F60" s="96">
        <v>4270</v>
      </c>
      <c r="G60" s="94">
        <v>189950</v>
      </c>
      <c r="H60" s="91" t="s">
        <v>153</v>
      </c>
      <c r="I60" s="105">
        <f t="shared" si="2"/>
        <v>3</v>
      </c>
      <c r="J60" s="98" t="str">
        <f t="shared" si="3"/>
        <v>Joyner Fine Properties</v>
      </c>
    </row>
    <row r="61" spans="1:10" x14ac:dyDescent="0.2">
      <c r="A61" s="92">
        <v>60</v>
      </c>
      <c r="B61" s="93" t="s">
        <v>146</v>
      </c>
      <c r="C61" s="104">
        <v>1</v>
      </c>
      <c r="D61" s="95">
        <v>3</v>
      </c>
      <c r="E61" s="95">
        <v>2</v>
      </c>
      <c r="F61" s="96">
        <v>2432</v>
      </c>
      <c r="G61" s="94">
        <v>195950</v>
      </c>
      <c r="H61" s="91" t="s">
        <v>154</v>
      </c>
      <c r="I61" s="105">
        <f t="shared" si="2"/>
        <v>0</v>
      </c>
      <c r="J61" s="98" t="str">
        <f t="shared" si="3"/>
        <v>Not a Top 5 Realtor</v>
      </c>
    </row>
    <row r="62" spans="1:10" x14ac:dyDescent="0.2">
      <c r="A62" s="92">
        <v>61</v>
      </c>
      <c r="B62" s="93" t="s">
        <v>167</v>
      </c>
      <c r="C62" s="104">
        <v>2</v>
      </c>
      <c r="D62" s="95">
        <v>4</v>
      </c>
      <c r="E62" s="95">
        <v>2.5</v>
      </c>
      <c r="F62" s="96">
        <v>3162</v>
      </c>
      <c r="G62" s="94">
        <v>695000</v>
      </c>
      <c r="H62" s="91" t="s">
        <v>142</v>
      </c>
      <c r="I62" s="105">
        <f t="shared" si="2"/>
        <v>4</v>
      </c>
      <c r="J62" s="98" t="str">
        <f t="shared" si="3"/>
        <v>Coldwell Banker</v>
      </c>
    </row>
    <row r="63" spans="1:10" x14ac:dyDescent="0.2">
      <c r="A63" s="92">
        <v>62</v>
      </c>
      <c r="B63" s="93" t="s">
        <v>143</v>
      </c>
      <c r="C63" s="104">
        <v>4</v>
      </c>
      <c r="D63" s="95">
        <v>4</v>
      </c>
      <c r="E63" s="95">
        <v>3.5</v>
      </c>
      <c r="F63" s="96">
        <v>4005</v>
      </c>
      <c r="G63" s="94">
        <v>299950</v>
      </c>
      <c r="H63" s="91" t="s">
        <v>145</v>
      </c>
      <c r="I63" s="105">
        <f t="shared" si="2"/>
        <v>1</v>
      </c>
      <c r="J63" s="98" t="str">
        <f t="shared" si="3"/>
        <v>Long &amp; Foster REALTORS</v>
      </c>
    </row>
    <row r="64" spans="1:10" x14ac:dyDescent="0.2">
      <c r="A64" s="92">
        <v>63</v>
      </c>
      <c r="B64" s="93" t="s">
        <v>167</v>
      </c>
      <c r="C64" s="104">
        <v>2</v>
      </c>
      <c r="D64" s="95">
        <v>5</v>
      </c>
      <c r="E64" s="95">
        <v>4</v>
      </c>
      <c r="F64" s="96">
        <v>3624</v>
      </c>
      <c r="G64" s="94">
        <v>524950</v>
      </c>
      <c r="H64" s="91" t="s">
        <v>153</v>
      </c>
      <c r="I64" s="105">
        <f t="shared" si="2"/>
        <v>3</v>
      </c>
      <c r="J64" s="98" t="str">
        <f t="shared" si="3"/>
        <v>Joyner Fine Properties</v>
      </c>
    </row>
    <row r="65" spans="1:10" x14ac:dyDescent="0.2">
      <c r="A65" s="92">
        <v>64</v>
      </c>
      <c r="B65" s="93" t="s">
        <v>143</v>
      </c>
      <c r="C65" s="104">
        <v>4</v>
      </c>
      <c r="D65" s="95">
        <v>5</v>
      </c>
      <c r="E65" s="95">
        <v>3.5</v>
      </c>
      <c r="F65" s="96">
        <v>4023</v>
      </c>
      <c r="G65" s="94">
        <v>245000</v>
      </c>
      <c r="H65" s="91" t="s">
        <v>148</v>
      </c>
      <c r="I65" s="105">
        <f t="shared" si="2"/>
        <v>5</v>
      </c>
      <c r="J65" s="98" t="str">
        <f t="shared" si="3"/>
        <v>Virginia Realty &amp; Relocation</v>
      </c>
    </row>
    <row r="66" spans="1:10" x14ac:dyDescent="0.2">
      <c r="A66" s="92">
        <v>65</v>
      </c>
      <c r="B66" s="93" t="s">
        <v>141</v>
      </c>
      <c r="C66" s="104">
        <v>3</v>
      </c>
      <c r="D66" s="95">
        <v>4</v>
      </c>
      <c r="E66" s="95">
        <v>3.5</v>
      </c>
      <c r="F66" s="96">
        <v>2932</v>
      </c>
      <c r="G66" s="94">
        <v>399000</v>
      </c>
      <c r="H66" s="91" t="s">
        <v>144</v>
      </c>
      <c r="I66" s="105">
        <f t="shared" ref="I66:I97" si="4">IF(H66=$L$3,1,IF(H66=$L$4,2,IF(H66=$L$5,3,IF(H66=$L$6,4,IF(H66=$L$7,5,0)))))</f>
        <v>0</v>
      </c>
      <c r="J66" s="98" t="str">
        <f t="shared" ref="J66:J97" si="5">VLOOKUP(I66,$K$2:$L$7,2)</f>
        <v>Not a Top 5 Realtor</v>
      </c>
    </row>
    <row r="67" spans="1:10" x14ac:dyDescent="0.2">
      <c r="A67" s="92">
        <v>66</v>
      </c>
      <c r="B67" s="93" t="s">
        <v>141</v>
      </c>
      <c r="C67" s="104">
        <v>3</v>
      </c>
      <c r="D67" s="95">
        <v>4</v>
      </c>
      <c r="E67" s="95">
        <v>2.5</v>
      </c>
      <c r="F67" s="96">
        <v>2388</v>
      </c>
      <c r="G67" s="94">
        <v>329500</v>
      </c>
      <c r="H67" s="91" t="s">
        <v>153</v>
      </c>
      <c r="I67" s="105">
        <f t="shared" si="4"/>
        <v>3</v>
      </c>
      <c r="J67" s="98" t="str">
        <f t="shared" si="5"/>
        <v>Joyner Fine Properties</v>
      </c>
    </row>
    <row r="68" spans="1:10" x14ac:dyDescent="0.2">
      <c r="A68" s="92">
        <v>67</v>
      </c>
      <c r="B68" s="93" t="s">
        <v>143</v>
      </c>
      <c r="C68" s="104">
        <v>4</v>
      </c>
      <c r="D68" s="95">
        <v>3</v>
      </c>
      <c r="E68" s="95">
        <v>2</v>
      </c>
      <c r="F68" s="96">
        <v>1847</v>
      </c>
      <c r="G68" s="94">
        <v>170400</v>
      </c>
      <c r="H68" s="91" t="s">
        <v>150</v>
      </c>
      <c r="I68" s="105">
        <f t="shared" si="4"/>
        <v>2</v>
      </c>
      <c r="J68" s="98" t="str">
        <f t="shared" si="5"/>
        <v>RE/MAX Commonwealth</v>
      </c>
    </row>
    <row r="69" spans="1:10" x14ac:dyDescent="0.2">
      <c r="A69" s="92">
        <v>68</v>
      </c>
      <c r="B69" s="93" t="s">
        <v>141</v>
      </c>
      <c r="C69" s="104">
        <v>3</v>
      </c>
      <c r="D69" s="95">
        <v>5</v>
      </c>
      <c r="E69" s="95">
        <v>3</v>
      </c>
      <c r="F69" s="96">
        <v>4056</v>
      </c>
      <c r="G69" s="94">
        <v>475000</v>
      </c>
      <c r="H69" s="91" t="s">
        <v>148</v>
      </c>
      <c r="I69" s="105">
        <f t="shared" si="4"/>
        <v>5</v>
      </c>
      <c r="J69" s="98" t="str">
        <f t="shared" si="5"/>
        <v>Virginia Realty &amp; Relocation</v>
      </c>
    </row>
    <row r="70" spans="1:10" x14ac:dyDescent="0.2">
      <c r="A70" s="92">
        <v>69</v>
      </c>
      <c r="B70" s="93" t="s">
        <v>141</v>
      </c>
      <c r="C70" s="104">
        <v>3</v>
      </c>
      <c r="D70" s="95">
        <v>4</v>
      </c>
      <c r="E70" s="95">
        <v>2.5</v>
      </c>
      <c r="F70" s="96">
        <v>2474</v>
      </c>
      <c r="G70" s="94">
        <v>314500</v>
      </c>
      <c r="H70" s="91" t="s">
        <v>158</v>
      </c>
      <c r="I70" s="105">
        <f t="shared" si="4"/>
        <v>0</v>
      </c>
      <c r="J70" s="98" t="str">
        <f t="shared" si="5"/>
        <v>Not a Top 5 Realtor</v>
      </c>
    </row>
    <row r="71" spans="1:10" x14ac:dyDescent="0.2">
      <c r="A71" s="92">
        <v>70</v>
      </c>
      <c r="B71" s="93" t="s">
        <v>146</v>
      </c>
      <c r="C71" s="104">
        <v>1</v>
      </c>
      <c r="D71" s="95">
        <v>3</v>
      </c>
      <c r="E71" s="95">
        <v>2.5</v>
      </c>
      <c r="F71" s="96">
        <v>1545</v>
      </c>
      <c r="G71" s="94">
        <v>135000</v>
      </c>
      <c r="H71" s="91" t="s">
        <v>145</v>
      </c>
      <c r="I71" s="105">
        <f t="shared" si="4"/>
        <v>1</v>
      </c>
      <c r="J71" s="98" t="str">
        <f t="shared" si="5"/>
        <v>Long &amp; Foster REALTORS</v>
      </c>
    </row>
    <row r="72" spans="1:10" x14ac:dyDescent="0.2">
      <c r="A72" s="92">
        <v>71</v>
      </c>
      <c r="B72" s="93" t="s">
        <v>167</v>
      </c>
      <c r="C72" s="104">
        <v>2</v>
      </c>
      <c r="D72" s="95">
        <v>3</v>
      </c>
      <c r="E72" s="95">
        <v>2</v>
      </c>
      <c r="F72" s="96">
        <v>2841</v>
      </c>
      <c r="G72" s="94">
        <v>545500</v>
      </c>
      <c r="H72" s="91" t="s">
        <v>145</v>
      </c>
      <c r="I72" s="105">
        <f t="shared" si="4"/>
        <v>1</v>
      </c>
      <c r="J72" s="98" t="str">
        <f t="shared" si="5"/>
        <v>Long &amp; Foster REALTORS</v>
      </c>
    </row>
    <row r="73" spans="1:10" x14ac:dyDescent="0.2">
      <c r="A73" s="92">
        <v>72</v>
      </c>
      <c r="B73" s="93" t="s">
        <v>143</v>
      </c>
      <c r="C73" s="104">
        <v>4</v>
      </c>
      <c r="D73" s="95">
        <v>3</v>
      </c>
      <c r="E73" s="95">
        <v>1.5</v>
      </c>
      <c r="F73" s="96">
        <v>1598</v>
      </c>
      <c r="G73" s="94">
        <v>199950</v>
      </c>
      <c r="H73" s="91" t="s">
        <v>150</v>
      </c>
      <c r="I73" s="105">
        <f t="shared" si="4"/>
        <v>2</v>
      </c>
      <c r="J73" s="98" t="str">
        <f t="shared" si="5"/>
        <v>RE/MAX Commonwealth</v>
      </c>
    </row>
    <row r="74" spans="1:10" x14ac:dyDescent="0.2">
      <c r="A74" s="92">
        <v>73</v>
      </c>
      <c r="B74" s="93" t="s">
        <v>141</v>
      </c>
      <c r="C74" s="104">
        <v>3</v>
      </c>
      <c r="D74" s="95">
        <v>4</v>
      </c>
      <c r="E74" s="95">
        <v>2.5</v>
      </c>
      <c r="F74" s="96">
        <v>2080</v>
      </c>
      <c r="G74" s="94">
        <v>305000</v>
      </c>
      <c r="H74" s="91" t="s">
        <v>153</v>
      </c>
      <c r="I74" s="105">
        <f t="shared" si="4"/>
        <v>3</v>
      </c>
      <c r="J74" s="98" t="str">
        <f t="shared" si="5"/>
        <v>Joyner Fine Properties</v>
      </c>
    </row>
    <row r="75" spans="1:10" x14ac:dyDescent="0.2">
      <c r="A75" s="92">
        <v>74</v>
      </c>
      <c r="B75" s="93" t="s">
        <v>141</v>
      </c>
      <c r="C75" s="104">
        <v>3</v>
      </c>
      <c r="D75" s="95">
        <v>5</v>
      </c>
      <c r="E75" s="95">
        <v>3</v>
      </c>
      <c r="F75" s="96">
        <v>3331</v>
      </c>
      <c r="G75" s="94">
        <v>279500</v>
      </c>
      <c r="H75" s="91" t="s">
        <v>145</v>
      </c>
      <c r="I75" s="105">
        <f t="shared" si="4"/>
        <v>1</v>
      </c>
      <c r="J75" s="98" t="str">
        <f t="shared" si="5"/>
        <v>Long &amp; Foster REALTORS</v>
      </c>
    </row>
    <row r="76" spans="1:10" x14ac:dyDescent="0.2">
      <c r="A76" s="92">
        <v>75</v>
      </c>
      <c r="B76" s="93" t="s">
        <v>143</v>
      </c>
      <c r="C76" s="104">
        <v>4</v>
      </c>
      <c r="D76" s="95">
        <v>4</v>
      </c>
      <c r="E76" s="95">
        <v>3</v>
      </c>
      <c r="F76" s="96">
        <v>3194</v>
      </c>
      <c r="G76" s="94">
        <v>190000</v>
      </c>
      <c r="H76" s="91" t="s">
        <v>145</v>
      </c>
      <c r="I76" s="105">
        <f t="shared" si="4"/>
        <v>1</v>
      </c>
      <c r="J76" s="98" t="str">
        <f t="shared" si="5"/>
        <v>Long &amp; Foster REALTORS</v>
      </c>
    </row>
    <row r="77" spans="1:10" x14ac:dyDescent="0.2">
      <c r="A77" s="92">
        <v>76</v>
      </c>
      <c r="B77" s="93" t="s">
        <v>141</v>
      </c>
      <c r="C77" s="104">
        <v>3</v>
      </c>
      <c r="D77" s="95">
        <v>4</v>
      </c>
      <c r="E77" s="95">
        <v>3</v>
      </c>
      <c r="F77" s="96">
        <v>2816</v>
      </c>
      <c r="G77" s="94">
        <v>279950</v>
      </c>
      <c r="H77" s="91" t="s">
        <v>145</v>
      </c>
      <c r="I77" s="105">
        <f t="shared" si="4"/>
        <v>1</v>
      </c>
      <c r="J77" s="98" t="str">
        <f t="shared" si="5"/>
        <v>Long &amp; Foster REALTORS</v>
      </c>
    </row>
    <row r="78" spans="1:10" x14ac:dyDescent="0.2">
      <c r="A78" s="92">
        <v>77</v>
      </c>
      <c r="B78" s="93" t="s">
        <v>141</v>
      </c>
      <c r="C78" s="104">
        <v>3</v>
      </c>
      <c r="D78" s="95">
        <v>6</v>
      </c>
      <c r="E78" s="95">
        <v>4.5</v>
      </c>
      <c r="F78" s="96">
        <v>4024</v>
      </c>
      <c r="G78" s="94">
        <v>649950</v>
      </c>
      <c r="H78" s="91" t="s">
        <v>142</v>
      </c>
      <c r="I78" s="105">
        <f t="shared" si="4"/>
        <v>4</v>
      </c>
      <c r="J78" s="98" t="str">
        <f t="shared" si="5"/>
        <v>Coldwell Banker</v>
      </c>
    </row>
    <row r="79" spans="1:10" x14ac:dyDescent="0.2">
      <c r="A79" s="92">
        <v>78</v>
      </c>
      <c r="B79" s="93" t="s">
        <v>141</v>
      </c>
      <c r="C79" s="104">
        <v>3</v>
      </c>
      <c r="D79" s="95">
        <v>5</v>
      </c>
      <c r="E79" s="95">
        <v>2.5</v>
      </c>
      <c r="F79" s="96">
        <v>3036</v>
      </c>
      <c r="G79" s="94">
        <v>289900</v>
      </c>
      <c r="H79" s="91" t="s">
        <v>145</v>
      </c>
      <c r="I79" s="105">
        <f t="shared" si="4"/>
        <v>1</v>
      </c>
      <c r="J79" s="98" t="str">
        <f t="shared" si="5"/>
        <v>Long &amp; Foster REALTORS</v>
      </c>
    </row>
    <row r="80" spans="1:10" x14ac:dyDescent="0.2">
      <c r="A80" s="92">
        <v>79</v>
      </c>
      <c r="B80" s="93" t="s">
        <v>141</v>
      </c>
      <c r="C80" s="104">
        <v>3</v>
      </c>
      <c r="D80" s="95">
        <v>4</v>
      </c>
      <c r="E80" s="95">
        <v>2.5</v>
      </c>
      <c r="F80" s="96">
        <v>2750</v>
      </c>
      <c r="G80" s="94">
        <v>369500</v>
      </c>
      <c r="H80" s="91" t="s">
        <v>145</v>
      </c>
      <c r="I80" s="105">
        <f t="shared" si="4"/>
        <v>1</v>
      </c>
      <c r="J80" s="98" t="str">
        <f t="shared" si="5"/>
        <v>Long &amp; Foster REALTORS</v>
      </c>
    </row>
    <row r="81" spans="1:10" x14ac:dyDescent="0.2">
      <c r="A81" s="92">
        <v>80</v>
      </c>
      <c r="B81" s="93" t="s">
        <v>146</v>
      </c>
      <c r="C81" s="104">
        <v>1</v>
      </c>
      <c r="D81" s="95">
        <v>3</v>
      </c>
      <c r="E81" s="95">
        <v>2</v>
      </c>
      <c r="F81" s="96">
        <v>1259</v>
      </c>
      <c r="G81" s="94">
        <v>199950</v>
      </c>
      <c r="H81" s="91" t="s">
        <v>153</v>
      </c>
      <c r="I81" s="105">
        <f t="shared" si="4"/>
        <v>3</v>
      </c>
      <c r="J81" s="98" t="str">
        <f t="shared" si="5"/>
        <v>Joyner Fine Properties</v>
      </c>
    </row>
    <row r="82" spans="1:10" x14ac:dyDescent="0.2">
      <c r="A82" s="92">
        <v>81</v>
      </c>
      <c r="B82" s="93" t="s">
        <v>146</v>
      </c>
      <c r="C82" s="104">
        <v>1</v>
      </c>
      <c r="D82" s="95">
        <v>4</v>
      </c>
      <c r="E82" s="95">
        <v>2.5</v>
      </c>
      <c r="F82" s="96">
        <v>1294</v>
      </c>
      <c r="G82" s="94">
        <v>199950</v>
      </c>
      <c r="H82" s="91" t="s">
        <v>156</v>
      </c>
      <c r="I82" s="105">
        <f t="shared" si="4"/>
        <v>0</v>
      </c>
      <c r="J82" s="98" t="str">
        <f t="shared" si="5"/>
        <v>Not a Top 5 Realtor</v>
      </c>
    </row>
    <row r="83" spans="1:10" x14ac:dyDescent="0.2">
      <c r="A83" s="92">
        <v>82</v>
      </c>
      <c r="B83" s="93" t="s">
        <v>141</v>
      </c>
      <c r="C83" s="104">
        <v>3</v>
      </c>
      <c r="D83" s="95">
        <v>3</v>
      </c>
      <c r="E83" s="95">
        <v>2.5</v>
      </c>
      <c r="F83" s="96">
        <v>2264</v>
      </c>
      <c r="G83" s="94">
        <v>249900</v>
      </c>
      <c r="H83" s="91" t="s">
        <v>148</v>
      </c>
      <c r="I83" s="105">
        <f t="shared" si="4"/>
        <v>5</v>
      </c>
      <c r="J83" s="98" t="str">
        <f t="shared" si="5"/>
        <v>Virginia Realty &amp; Relocation</v>
      </c>
    </row>
    <row r="84" spans="1:10" x14ac:dyDescent="0.2">
      <c r="A84" s="92">
        <v>83</v>
      </c>
      <c r="B84" s="93" t="s">
        <v>146</v>
      </c>
      <c r="C84" s="104">
        <v>1</v>
      </c>
      <c r="D84" s="95">
        <v>4</v>
      </c>
      <c r="E84" s="95">
        <v>2.5</v>
      </c>
      <c r="F84" s="96">
        <v>1806</v>
      </c>
      <c r="G84" s="94">
        <v>129980</v>
      </c>
      <c r="H84" s="91" t="s">
        <v>148</v>
      </c>
      <c r="I84" s="105">
        <f t="shared" si="4"/>
        <v>5</v>
      </c>
      <c r="J84" s="98" t="str">
        <f t="shared" si="5"/>
        <v>Virginia Realty &amp; Relocation</v>
      </c>
    </row>
    <row r="85" spans="1:10" x14ac:dyDescent="0.2">
      <c r="A85" s="92">
        <v>84</v>
      </c>
      <c r="B85" s="93" t="s">
        <v>141</v>
      </c>
      <c r="C85" s="104">
        <v>3</v>
      </c>
      <c r="D85" s="95">
        <v>3</v>
      </c>
      <c r="E85" s="95">
        <v>2</v>
      </c>
      <c r="F85" s="96">
        <v>1569</v>
      </c>
      <c r="G85" s="94">
        <v>239950</v>
      </c>
      <c r="H85" s="91" t="s">
        <v>163</v>
      </c>
      <c r="I85" s="105">
        <f t="shared" si="4"/>
        <v>0</v>
      </c>
      <c r="J85" s="98" t="str">
        <f t="shared" si="5"/>
        <v>Not a Top 5 Realtor</v>
      </c>
    </row>
    <row r="86" spans="1:10" x14ac:dyDescent="0.2">
      <c r="A86" s="92">
        <v>85</v>
      </c>
      <c r="B86" s="93" t="s">
        <v>141</v>
      </c>
      <c r="C86" s="104">
        <v>3</v>
      </c>
      <c r="D86" s="95">
        <v>5</v>
      </c>
      <c r="E86" s="95">
        <v>3</v>
      </c>
      <c r="F86" s="96">
        <v>3331</v>
      </c>
      <c r="G86" s="94">
        <v>279500</v>
      </c>
      <c r="H86" s="91" t="s">
        <v>145</v>
      </c>
      <c r="I86" s="105">
        <f t="shared" si="4"/>
        <v>1</v>
      </c>
      <c r="J86" s="98" t="str">
        <f t="shared" si="5"/>
        <v>Long &amp; Foster REALTORS</v>
      </c>
    </row>
    <row r="87" spans="1:10" x14ac:dyDescent="0.2">
      <c r="A87" s="92">
        <v>86</v>
      </c>
      <c r="B87" s="93" t="s">
        <v>167</v>
      </c>
      <c r="C87" s="104">
        <v>2</v>
      </c>
      <c r="D87" s="95">
        <v>5</v>
      </c>
      <c r="E87" s="95">
        <v>3.5</v>
      </c>
      <c r="F87" s="96">
        <v>4364</v>
      </c>
      <c r="G87" s="94">
        <v>499000</v>
      </c>
      <c r="H87" s="91" t="s">
        <v>153</v>
      </c>
      <c r="I87" s="105">
        <f t="shared" si="4"/>
        <v>3</v>
      </c>
      <c r="J87" s="98" t="str">
        <f t="shared" si="5"/>
        <v>Joyner Fine Properties</v>
      </c>
    </row>
    <row r="88" spans="1:10" x14ac:dyDescent="0.2">
      <c r="A88" s="92">
        <v>87</v>
      </c>
      <c r="B88" s="93" t="s">
        <v>146</v>
      </c>
      <c r="C88" s="104">
        <v>1</v>
      </c>
      <c r="D88" s="95">
        <v>4</v>
      </c>
      <c r="E88" s="95">
        <v>2.5</v>
      </c>
      <c r="F88" s="96">
        <v>2000</v>
      </c>
      <c r="G88" s="94">
        <v>214950</v>
      </c>
      <c r="H88" s="91" t="s">
        <v>150</v>
      </c>
      <c r="I88" s="105">
        <f t="shared" si="4"/>
        <v>2</v>
      </c>
      <c r="J88" s="98" t="str">
        <f t="shared" si="5"/>
        <v>RE/MAX Commonwealth</v>
      </c>
    </row>
    <row r="89" spans="1:10" x14ac:dyDescent="0.2">
      <c r="A89" s="92">
        <v>88</v>
      </c>
      <c r="B89" s="93" t="s">
        <v>146</v>
      </c>
      <c r="C89" s="104">
        <v>1</v>
      </c>
      <c r="D89" s="95">
        <v>4</v>
      </c>
      <c r="E89" s="95">
        <v>2.5</v>
      </c>
      <c r="F89" s="96">
        <v>2458</v>
      </c>
      <c r="G89" s="94">
        <v>225000</v>
      </c>
      <c r="H89" s="91" t="s">
        <v>157</v>
      </c>
      <c r="I89" s="105">
        <f t="shared" si="4"/>
        <v>0</v>
      </c>
      <c r="J89" s="98" t="str">
        <f t="shared" si="5"/>
        <v>Not a Top 5 Realtor</v>
      </c>
    </row>
    <row r="90" spans="1:10" x14ac:dyDescent="0.2">
      <c r="A90" s="92">
        <v>89</v>
      </c>
      <c r="B90" s="93" t="s">
        <v>143</v>
      </c>
      <c r="C90" s="104">
        <v>4</v>
      </c>
      <c r="D90" s="95">
        <v>4</v>
      </c>
      <c r="E90" s="95">
        <v>3.5</v>
      </c>
      <c r="F90" s="96">
        <v>3500</v>
      </c>
      <c r="G90" s="94">
        <v>249950</v>
      </c>
      <c r="H90" s="91" t="s">
        <v>145</v>
      </c>
      <c r="I90" s="105">
        <f t="shared" si="4"/>
        <v>1</v>
      </c>
      <c r="J90" s="98" t="str">
        <f t="shared" si="5"/>
        <v>Long &amp; Foster REALTORS</v>
      </c>
    </row>
    <row r="91" spans="1:10" x14ac:dyDescent="0.2">
      <c r="A91" s="92">
        <v>90</v>
      </c>
      <c r="B91" s="93" t="s">
        <v>143</v>
      </c>
      <c r="C91" s="104">
        <v>4</v>
      </c>
      <c r="D91" s="95">
        <v>3</v>
      </c>
      <c r="E91" s="95">
        <v>2.5</v>
      </c>
      <c r="F91" s="96">
        <v>2864</v>
      </c>
      <c r="G91" s="94">
        <v>199950</v>
      </c>
      <c r="H91" s="91" t="s">
        <v>145</v>
      </c>
      <c r="I91" s="105">
        <f t="shared" si="4"/>
        <v>1</v>
      </c>
      <c r="J91" s="98" t="str">
        <f t="shared" si="5"/>
        <v>Long &amp; Foster REALTORS</v>
      </c>
    </row>
    <row r="92" spans="1:10" x14ac:dyDescent="0.2">
      <c r="A92" s="92">
        <v>91</v>
      </c>
      <c r="B92" s="93" t="s">
        <v>141</v>
      </c>
      <c r="C92" s="104">
        <v>3</v>
      </c>
      <c r="D92" s="95">
        <v>4</v>
      </c>
      <c r="E92" s="95">
        <v>4</v>
      </c>
      <c r="F92" s="96">
        <v>3228</v>
      </c>
      <c r="G92" s="94">
        <v>519000</v>
      </c>
      <c r="H92" s="91" t="s">
        <v>149</v>
      </c>
      <c r="I92" s="105">
        <f t="shared" si="4"/>
        <v>0</v>
      </c>
      <c r="J92" s="98" t="str">
        <f t="shared" si="5"/>
        <v>Not a Top 5 Realtor</v>
      </c>
    </row>
    <row r="93" spans="1:10" x14ac:dyDescent="0.2">
      <c r="A93" s="92">
        <v>92</v>
      </c>
      <c r="B93" s="93" t="s">
        <v>143</v>
      </c>
      <c r="C93" s="104">
        <v>4</v>
      </c>
      <c r="D93" s="95">
        <v>4</v>
      </c>
      <c r="E93" s="95">
        <v>2.5</v>
      </c>
      <c r="F93" s="96">
        <v>2825</v>
      </c>
      <c r="G93" s="94">
        <v>338750</v>
      </c>
      <c r="H93" s="91" t="s">
        <v>156</v>
      </c>
      <c r="I93" s="105">
        <f t="shared" si="4"/>
        <v>0</v>
      </c>
      <c r="J93" s="98" t="str">
        <f t="shared" si="5"/>
        <v>Not a Top 5 Realtor</v>
      </c>
    </row>
    <row r="94" spans="1:10" x14ac:dyDescent="0.2">
      <c r="A94" s="92">
        <v>93</v>
      </c>
      <c r="B94" s="93" t="s">
        <v>141</v>
      </c>
      <c r="C94" s="104">
        <v>3</v>
      </c>
      <c r="D94" s="95">
        <v>4</v>
      </c>
      <c r="E94" s="95">
        <v>2.5</v>
      </c>
      <c r="F94" s="96">
        <v>1664</v>
      </c>
      <c r="G94" s="94">
        <v>275000</v>
      </c>
      <c r="H94" s="91" t="s">
        <v>145</v>
      </c>
      <c r="I94" s="105">
        <f t="shared" si="4"/>
        <v>1</v>
      </c>
      <c r="J94" s="98" t="str">
        <f t="shared" si="5"/>
        <v>Long &amp; Foster REALTORS</v>
      </c>
    </row>
    <row r="95" spans="1:10" x14ac:dyDescent="0.2">
      <c r="A95" s="92">
        <v>94</v>
      </c>
      <c r="B95" s="93" t="s">
        <v>141</v>
      </c>
      <c r="C95" s="104">
        <v>3</v>
      </c>
      <c r="D95" s="95">
        <v>5</v>
      </c>
      <c r="E95" s="95">
        <v>4</v>
      </c>
      <c r="F95" s="96">
        <v>3500</v>
      </c>
      <c r="G95" s="94">
        <v>399900</v>
      </c>
      <c r="H95" s="91" t="s">
        <v>145</v>
      </c>
      <c r="I95" s="105">
        <f t="shared" si="4"/>
        <v>1</v>
      </c>
      <c r="J95" s="98" t="str">
        <f t="shared" si="5"/>
        <v>Long &amp; Foster REALTORS</v>
      </c>
    </row>
    <row r="96" spans="1:10" x14ac:dyDescent="0.2">
      <c r="A96" s="92">
        <v>95</v>
      </c>
      <c r="B96" s="93" t="s">
        <v>141</v>
      </c>
      <c r="C96" s="104">
        <v>3</v>
      </c>
      <c r="D96" s="95">
        <v>4</v>
      </c>
      <c r="E96" s="95">
        <v>2.5</v>
      </c>
      <c r="F96" s="96">
        <v>2950</v>
      </c>
      <c r="G96" s="94">
        <v>319900</v>
      </c>
      <c r="H96" s="91" t="s">
        <v>150</v>
      </c>
      <c r="I96" s="105">
        <f t="shared" si="4"/>
        <v>2</v>
      </c>
      <c r="J96" s="98" t="str">
        <f t="shared" si="5"/>
        <v>RE/MAX Commonwealth</v>
      </c>
    </row>
    <row r="97" spans="1:10" x14ac:dyDescent="0.2">
      <c r="A97" s="92">
        <v>96</v>
      </c>
      <c r="B97" s="93" t="s">
        <v>143</v>
      </c>
      <c r="C97" s="104">
        <v>4</v>
      </c>
      <c r="D97" s="95">
        <v>4</v>
      </c>
      <c r="E97" s="95">
        <v>4.5</v>
      </c>
      <c r="F97" s="96">
        <v>2204</v>
      </c>
      <c r="G97" s="94">
        <v>198000</v>
      </c>
      <c r="H97" s="91" t="s">
        <v>145</v>
      </c>
      <c r="I97" s="105">
        <f t="shared" si="4"/>
        <v>1</v>
      </c>
      <c r="J97" s="98" t="str">
        <f t="shared" si="5"/>
        <v>Long &amp; Foster REALTORS</v>
      </c>
    </row>
    <row r="98" spans="1:10" x14ac:dyDescent="0.2">
      <c r="A98" s="92">
        <v>97</v>
      </c>
      <c r="B98" s="93" t="s">
        <v>167</v>
      </c>
      <c r="C98" s="104">
        <v>2</v>
      </c>
      <c r="D98" s="95">
        <v>4</v>
      </c>
      <c r="E98" s="95">
        <v>3.5</v>
      </c>
      <c r="F98" s="96">
        <v>2489</v>
      </c>
      <c r="G98" s="94">
        <v>439000</v>
      </c>
      <c r="H98" s="91" t="s">
        <v>160</v>
      </c>
      <c r="I98" s="105">
        <f t="shared" ref="I98:I129" si="6">IF(H98=$L$3,1,IF(H98=$L$4,2,IF(H98=$L$5,3,IF(H98=$L$6,4,IF(H98=$L$7,5,0)))))</f>
        <v>0</v>
      </c>
      <c r="J98" s="98" t="str">
        <f t="shared" ref="J98:J129" si="7">VLOOKUP(I98,$K$2:$L$7,2)</f>
        <v>Not a Top 5 Realtor</v>
      </c>
    </row>
    <row r="99" spans="1:10" x14ac:dyDescent="0.2">
      <c r="A99" s="92">
        <v>98</v>
      </c>
      <c r="B99" s="93" t="s">
        <v>141</v>
      </c>
      <c r="C99" s="104">
        <v>3</v>
      </c>
      <c r="D99" s="95">
        <v>3</v>
      </c>
      <c r="E99" s="95">
        <v>2.5</v>
      </c>
      <c r="F99" s="96">
        <v>1872</v>
      </c>
      <c r="G99" s="94">
        <v>229000</v>
      </c>
      <c r="H99" s="91" t="s">
        <v>159</v>
      </c>
      <c r="I99" s="105">
        <f t="shared" si="6"/>
        <v>0</v>
      </c>
      <c r="J99" s="98" t="str">
        <f t="shared" si="7"/>
        <v>Not a Top 5 Realtor</v>
      </c>
    </row>
    <row r="100" spans="1:10" x14ac:dyDescent="0.2">
      <c r="A100" s="92">
        <v>99</v>
      </c>
      <c r="B100" s="93" t="s">
        <v>143</v>
      </c>
      <c r="C100" s="104">
        <v>4</v>
      </c>
      <c r="D100" s="95">
        <v>4</v>
      </c>
      <c r="E100" s="95">
        <v>3</v>
      </c>
      <c r="F100" s="96">
        <v>2681</v>
      </c>
      <c r="G100" s="94">
        <v>250000</v>
      </c>
      <c r="H100" s="91" t="s">
        <v>145</v>
      </c>
      <c r="I100" s="105">
        <f t="shared" si="6"/>
        <v>1</v>
      </c>
      <c r="J100" s="98" t="str">
        <f t="shared" si="7"/>
        <v>Long &amp; Foster REALTORS</v>
      </c>
    </row>
    <row r="101" spans="1:10" x14ac:dyDescent="0.2">
      <c r="A101" s="92">
        <v>100</v>
      </c>
      <c r="B101" s="93" t="s">
        <v>141</v>
      </c>
      <c r="C101" s="104">
        <v>3</v>
      </c>
      <c r="D101" s="95">
        <v>4</v>
      </c>
      <c r="E101" s="95">
        <v>2.5</v>
      </c>
      <c r="F101" s="96">
        <v>2515</v>
      </c>
      <c r="G101" s="94">
        <v>325000</v>
      </c>
      <c r="H101" s="91" t="s">
        <v>142</v>
      </c>
      <c r="I101" s="105">
        <f t="shared" si="6"/>
        <v>4</v>
      </c>
      <c r="J101" s="98" t="str">
        <f t="shared" si="7"/>
        <v>Coldwell Banker</v>
      </c>
    </row>
    <row r="102" spans="1:10" x14ac:dyDescent="0.2">
      <c r="A102" s="92">
        <v>101</v>
      </c>
      <c r="B102" s="93" t="s">
        <v>167</v>
      </c>
      <c r="C102" s="104">
        <v>2</v>
      </c>
      <c r="D102" s="95">
        <v>2</v>
      </c>
      <c r="E102" s="95">
        <v>1</v>
      </c>
      <c r="F102" s="96">
        <v>1008</v>
      </c>
      <c r="G102" s="94">
        <v>799000</v>
      </c>
      <c r="H102" s="91" t="s">
        <v>145</v>
      </c>
      <c r="I102" s="105">
        <f t="shared" si="6"/>
        <v>1</v>
      </c>
      <c r="J102" s="98" t="str">
        <f t="shared" si="7"/>
        <v>Long &amp; Foster REALTORS</v>
      </c>
    </row>
    <row r="103" spans="1:10" x14ac:dyDescent="0.2">
      <c r="A103" s="92">
        <v>102</v>
      </c>
      <c r="B103" s="93" t="s">
        <v>146</v>
      </c>
      <c r="C103" s="104">
        <v>1</v>
      </c>
      <c r="D103" s="95">
        <v>4</v>
      </c>
      <c r="E103" s="95">
        <v>2.5</v>
      </c>
      <c r="F103" s="96">
        <v>1606</v>
      </c>
      <c r="G103" s="94">
        <v>219950</v>
      </c>
      <c r="H103" s="91" t="s">
        <v>150</v>
      </c>
      <c r="I103" s="105">
        <f t="shared" si="6"/>
        <v>2</v>
      </c>
      <c r="J103" s="98" t="str">
        <f t="shared" si="7"/>
        <v>RE/MAX Commonwealth</v>
      </c>
    </row>
    <row r="104" spans="1:10" x14ac:dyDescent="0.2">
      <c r="A104" s="92">
        <v>103</v>
      </c>
      <c r="B104" s="93" t="s">
        <v>141</v>
      </c>
      <c r="C104" s="104">
        <v>3</v>
      </c>
      <c r="D104" s="95">
        <v>3</v>
      </c>
      <c r="E104" s="95">
        <v>2.5</v>
      </c>
      <c r="F104" s="96">
        <v>1871</v>
      </c>
      <c r="G104" s="94">
        <v>239750</v>
      </c>
      <c r="H104" s="91" t="s">
        <v>162</v>
      </c>
      <c r="I104" s="105">
        <f t="shared" si="6"/>
        <v>0</v>
      </c>
      <c r="J104" s="98" t="str">
        <f t="shared" si="7"/>
        <v>Not a Top 5 Realtor</v>
      </c>
    </row>
    <row r="105" spans="1:10" x14ac:dyDescent="0.2">
      <c r="A105" s="92">
        <v>104</v>
      </c>
      <c r="B105" s="93" t="s">
        <v>141</v>
      </c>
      <c r="C105" s="104">
        <v>3</v>
      </c>
      <c r="D105" s="95">
        <v>4</v>
      </c>
      <c r="E105" s="95">
        <v>2.5</v>
      </c>
      <c r="F105" s="96">
        <v>2500</v>
      </c>
      <c r="G105" s="94">
        <v>279900</v>
      </c>
      <c r="H105" s="91" t="s">
        <v>169</v>
      </c>
      <c r="I105" s="105">
        <f t="shared" si="6"/>
        <v>0</v>
      </c>
      <c r="J105" s="98" t="str">
        <f t="shared" si="7"/>
        <v>Not a Top 5 Realtor</v>
      </c>
    </row>
    <row r="106" spans="1:10" x14ac:dyDescent="0.2">
      <c r="A106" s="92">
        <v>105</v>
      </c>
      <c r="B106" s="93" t="s">
        <v>146</v>
      </c>
      <c r="C106" s="104">
        <v>1</v>
      </c>
      <c r="D106" s="95">
        <v>4</v>
      </c>
      <c r="E106" s="95">
        <v>3.5</v>
      </c>
      <c r="F106" s="96">
        <v>2273</v>
      </c>
      <c r="G106" s="94">
        <v>222500</v>
      </c>
      <c r="H106" s="91" t="s">
        <v>142</v>
      </c>
      <c r="I106" s="105">
        <f t="shared" si="6"/>
        <v>4</v>
      </c>
      <c r="J106" s="98" t="str">
        <f t="shared" si="7"/>
        <v>Coldwell Banker</v>
      </c>
    </row>
    <row r="107" spans="1:10" x14ac:dyDescent="0.2">
      <c r="A107" s="92">
        <v>106</v>
      </c>
      <c r="B107" s="93" t="s">
        <v>143</v>
      </c>
      <c r="C107" s="104">
        <v>4</v>
      </c>
      <c r="D107" s="95">
        <v>4</v>
      </c>
      <c r="E107" s="95">
        <v>2.5</v>
      </c>
      <c r="F107" s="96">
        <v>2978</v>
      </c>
      <c r="G107" s="94">
        <v>299900</v>
      </c>
      <c r="H107" s="91" t="s">
        <v>150</v>
      </c>
      <c r="I107" s="105">
        <f t="shared" si="6"/>
        <v>2</v>
      </c>
      <c r="J107" s="98" t="str">
        <f t="shared" si="7"/>
        <v>RE/MAX Commonwealth</v>
      </c>
    </row>
    <row r="108" spans="1:10" x14ac:dyDescent="0.2">
      <c r="A108" s="92">
        <v>107</v>
      </c>
      <c r="B108" s="93" t="s">
        <v>143</v>
      </c>
      <c r="C108" s="104">
        <v>4</v>
      </c>
      <c r="D108" s="95">
        <v>3</v>
      </c>
      <c r="E108" s="95">
        <v>2</v>
      </c>
      <c r="F108" s="96">
        <v>932</v>
      </c>
      <c r="G108" s="94">
        <v>99000</v>
      </c>
      <c r="H108" s="91" t="s">
        <v>144</v>
      </c>
      <c r="I108" s="105">
        <f t="shared" si="6"/>
        <v>0</v>
      </c>
      <c r="J108" s="98" t="str">
        <f t="shared" si="7"/>
        <v>Not a Top 5 Realtor</v>
      </c>
    </row>
    <row r="109" spans="1:10" x14ac:dyDescent="0.2">
      <c r="A109" s="92">
        <v>108</v>
      </c>
      <c r="B109" s="93" t="s">
        <v>146</v>
      </c>
      <c r="C109" s="104">
        <v>1</v>
      </c>
      <c r="D109" s="95">
        <v>4</v>
      </c>
      <c r="E109" s="95">
        <v>3.5</v>
      </c>
      <c r="F109" s="96">
        <v>2242</v>
      </c>
      <c r="G109" s="94">
        <v>310000</v>
      </c>
      <c r="H109" s="91" t="s">
        <v>170</v>
      </c>
      <c r="I109" s="105">
        <f t="shared" si="6"/>
        <v>0</v>
      </c>
      <c r="J109" s="98" t="str">
        <f t="shared" si="7"/>
        <v>Not a Top 5 Realtor</v>
      </c>
    </row>
    <row r="110" spans="1:10" x14ac:dyDescent="0.2">
      <c r="A110" s="92">
        <v>109</v>
      </c>
      <c r="B110" s="93" t="s">
        <v>141</v>
      </c>
      <c r="C110" s="104">
        <v>3</v>
      </c>
      <c r="D110" s="95">
        <v>4</v>
      </c>
      <c r="E110" s="95">
        <v>3.5</v>
      </c>
      <c r="F110" s="96">
        <v>3207</v>
      </c>
      <c r="G110" s="94">
        <v>684950</v>
      </c>
      <c r="H110" s="91" t="s">
        <v>153</v>
      </c>
      <c r="I110" s="105">
        <f t="shared" si="6"/>
        <v>3</v>
      </c>
      <c r="J110" s="98" t="str">
        <f t="shared" si="7"/>
        <v>Joyner Fine Properties</v>
      </c>
    </row>
    <row r="111" spans="1:10" x14ac:dyDescent="0.2">
      <c r="A111" s="92">
        <v>110</v>
      </c>
      <c r="B111" s="93" t="s">
        <v>146</v>
      </c>
      <c r="C111" s="104">
        <v>1</v>
      </c>
      <c r="D111" s="95">
        <v>3</v>
      </c>
      <c r="E111" s="95">
        <v>2</v>
      </c>
      <c r="F111" s="96">
        <v>1246</v>
      </c>
      <c r="G111" s="94">
        <v>174900</v>
      </c>
      <c r="H111" s="91" t="s">
        <v>151</v>
      </c>
      <c r="I111" s="105">
        <f t="shared" si="6"/>
        <v>0</v>
      </c>
      <c r="J111" s="98" t="str">
        <f t="shared" si="7"/>
        <v>Not a Top 5 Realtor</v>
      </c>
    </row>
    <row r="112" spans="1:10" x14ac:dyDescent="0.2">
      <c r="A112" s="92">
        <v>111</v>
      </c>
      <c r="B112" s="93" t="s">
        <v>143</v>
      </c>
      <c r="C112" s="104">
        <v>4</v>
      </c>
      <c r="D112" s="95">
        <v>3</v>
      </c>
      <c r="E112" s="95">
        <v>2.5</v>
      </c>
      <c r="F112" s="96">
        <v>2488</v>
      </c>
      <c r="G112" s="94">
        <v>259000</v>
      </c>
      <c r="H112" s="91" t="s">
        <v>145</v>
      </c>
      <c r="I112" s="105">
        <f t="shared" si="6"/>
        <v>1</v>
      </c>
      <c r="J112" s="98" t="str">
        <f t="shared" si="7"/>
        <v>Long &amp; Foster REALTORS</v>
      </c>
    </row>
    <row r="113" spans="1:10" x14ac:dyDescent="0.2">
      <c r="A113" s="92">
        <v>112</v>
      </c>
      <c r="B113" s="93" t="s">
        <v>141</v>
      </c>
      <c r="C113" s="104">
        <v>3</v>
      </c>
      <c r="D113" s="95">
        <v>4</v>
      </c>
      <c r="E113" s="95">
        <v>2.5</v>
      </c>
      <c r="F113" s="96">
        <v>3000</v>
      </c>
      <c r="G113" s="94">
        <v>314950</v>
      </c>
      <c r="H113" s="91" t="s">
        <v>150</v>
      </c>
      <c r="I113" s="105">
        <f t="shared" si="6"/>
        <v>2</v>
      </c>
      <c r="J113" s="98" t="str">
        <f t="shared" si="7"/>
        <v>RE/MAX Commonwealth</v>
      </c>
    </row>
    <row r="114" spans="1:10" x14ac:dyDescent="0.2">
      <c r="A114" s="92">
        <v>113</v>
      </c>
      <c r="B114" s="93" t="s">
        <v>141</v>
      </c>
      <c r="C114" s="104">
        <v>3</v>
      </c>
      <c r="D114" s="95">
        <v>5</v>
      </c>
      <c r="E114" s="95">
        <v>3.5</v>
      </c>
      <c r="F114" s="96">
        <v>3265</v>
      </c>
      <c r="G114" s="94">
        <v>599950</v>
      </c>
      <c r="H114" s="91" t="s">
        <v>153</v>
      </c>
      <c r="I114" s="105">
        <f t="shared" si="6"/>
        <v>3</v>
      </c>
      <c r="J114" s="98" t="str">
        <f t="shared" si="7"/>
        <v>Joyner Fine Properties</v>
      </c>
    </row>
    <row r="115" spans="1:10" x14ac:dyDescent="0.2">
      <c r="A115" s="92">
        <v>114</v>
      </c>
      <c r="B115" s="93" t="s">
        <v>143</v>
      </c>
      <c r="C115" s="104">
        <v>4</v>
      </c>
      <c r="D115" s="95">
        <v>4</v>
      </c>
      <c r="E115" s="95">
        <v>2.5</v>
      </c>
      <c r="F115" s="96">
        <v>2224</v>
      </c>
      <c r="G115" s="94">
        <v>274900</v>
      </c>
      <c r="H115" s="91" t="s">
        <v>148</v>
      </c>
      <c r="I115" s="105">
        <f t="shared" si="6"/>
        <v>5</v>
      </c>
      <c r="J115" s="98" t="str">
        <f t="shared" si="7"/>
        <v>Virginia Realty &amp; Relocation</v>
      </c>
    </row>
    <row r="116" spans="1:10" x14ac:dyDescent="0.2">
      <c r="A116" s="92">
        <v>115</v>
      </c>
      <c r="B116" s="93" t="s">
        <v>143</v>
      </c>
      <c r="C116" s="104">
        <v>4</v>
      </c>
      <c r="D116" s="95">
        <v>2</v>
      </c>
      <c r="E116" s="95">
        <v>1</v>
      </c>
      <c r="F116" s="96">
        <v>1008</v>
      </c>
      <c r="G116" s="94">
        <v>99000</v>
      </c>
      <c r="H116" s="91" t="s">
        <v>145</v>
      </c>
      <c r="I116" s="105">
        <f t="shared" si="6"/>
        <v>1</v>
      </c>
      <c r="J116" s="98" t="str">
        <f t="shared" si="7"/>
        <v>Long &amp; Foster REALTORS</v>
      </c>
    </row>
    <row r="117" spans="1:10" x14ac:dyDescent="0.2">
      <c r="A117" s="92">
        <v>116</v>
      </c>
      <c r="B117" s="93" t="s">
        <v>141</v>
      </c>
      <c r="C117" s="104">
        <v>3</v>
      </c>
      <c r="D117" s="95">
        <v>4</v>
      </c>
      <c r="E117" s="95">
        <v>2</v>
      </c>
      <c r="F117" s="96">
        <v>1900</v>
      </c>
      <c r="G117" s="94">
        <v>239700</v>
      </c>
      <c r="H117" s="91" t="s">
        <v>161</v>
      </c>
      <c r="I117" s="105">
        <f t="shared" si="6"/>
        <v>0</v>
      </c>
      <c r="J117" s="98" t="str">
        <f t="shared" si="7"/>
        <v>Not a Top 5 Realtor</v>
      </c>
    </row>
    <row r="118" spans="1:10" x14ac:dyDescent="0.2">
      <c r="A118" s="92">
        <v>117</v>
      </c>
      <c r="B118" s="93" t="s">
        <v>141</v>
      </c>
      <c r="C118" s="104">
        <v>3</v>
      </c>
      <c r="D118" s="95">
        <v>4</v>
      </c>
      <c r="E118" s="95">
        <v>2.5</v>
      </c>
      <c r="F118" s="96">
        <v>2619</v>
      </c>
      <c r="G118" s="94">
        <v>299500</v>
      </c>
      <c r="H118" s="91" t="s">
        <v>147</v>
      </c>
      <c r="I118" s="105">
        <f t="shared" si="6"/>
        <v>0</v>
      </c>
      <c r="J118" s="98" t="str">
        <f t="shared" si="7"/>
        <v>Not a Top 5 Realtor</v>
      </c>
    </row>
    <row r="119" spans="1:10" x14ac:dyDescent="0.2">
      <c r="A119" s="92">
        <v>118</v>
      </c>
      <c r="B119" s="93" t="s">
        <v>143</v>
      </c>
      <c r="C119" s="104">
        <v>4</v>
      </c>
      <c r="D119" s="95">
        <v>5</v>
      </c>
      <c r="E119" s="95">
        <v>3.5</v>
      </c>
      <c r="F119" s="96">
        <v>2265</v>
      </c>
      <c r="G119" s="94">
        <v>199950</v>
      </c>
      <c r="H119" s="91" t="s">
        <v>153</v>
      </c>
      <c r="I119" s="105">
        <f t="shared" si="6"/>
        <v>3</v>
      </c>
      <c r="J119" s="98" t="str">
        <f t="shared" si="7"/>
        <v>Joyner Fine Properties</v>
      </c>
    </row>
    <row r="120" spans="1:10" x14ac:dyDescent="0.2">
      <c r="A120" s="92">
        <v>119</v>
      </c>
      <c r="B120" s="93" t="s">
        <v>146</v>
      </c>
      <c r="C120" s="104">
        <v>1</v>
      </c>
      <c r="D120" s="95">
        <v>3</v>
      </c>
      <c r="E120" s="95">
        <v>2</v>
      </c>
      <c r="F120" s="96">
        <v>1106</v>
      </c>
      <c r="G120" s="94">
        <v>114995</v>
      </c>
      <c r="H120" s="91" t="s">
        <v>145</v>
      </c>
      <c r="I120" s="105">
        <f t="shared" si="6"/>
        <v>1</v>
      </c>
      <c r="J120" s="98" t="str">
        <f t="shared" si="7"/>
        <v>Long &amp; Foster REALTORS</v>
      </c>
    </row>
    <row r="121" spans="1:10" x14ac:dyDescent="0.2">
      <c r="A121" s="92">
        <v>120</v>
      </c>
      <c r="B121" s="93" t="s">
        <v>141</v>
      </c>
      <c r="C121" s="104">
        <v>3</v>
      </c>
      <c r="D121" s="95">
        <v>3</v>
      </c>
      <c r="E121" s="95">
        <v>2.5</v>
      </c>
      <c r="F121" s="96">
        <v>1964</v>
      </c>
      <c r="G121" s="94">
        <v>274900</v>
      </c>
      <c r="H121" s="91" t="s">
        <v>166</v>
      </c>
      <c r="I121" s="105">
        <f t="shared" si="6"/>
        <v>0</v>
      </c>
      <c r="J121" s="98" t="str">
        <f t="shared" si="7"/>
        <v>Not a Top 5 Realtor</v>
      </c>
    </row>
    <row r="122" spans="1:10" x14ac:dyDescent="0.2">
      <c r="A122" s="92">
        <v>121</v>
      </c>
      <c r="B122" s="93" t="s">
        <v>143</v>
      </c>
      <c r="C122" s="104">
        <v>4</v>
      </c>
      <c r="D122" s="95">
        <v>3</v>
      </c>
      <c r="E122" s="95">
        <v>2.5</v>
      </c>
      <c r="F122" s="96">
        <v>3051</v>
      </c>
      <c r="G122" s="94">
        <v>4299950</v>
      </c>
      <c r="H122" s="91" t="s">
        <v>145</v>
      </c>
      <c r="I122" s="105">
        <f t="shared" si="6"/>
        <v>1</v>
      </c>
      <c r="J122" s="98" t="str">
        <f t="shared" si="7"/>
        <v>Long &amp; Foster REALTORS</v>
      </c>
    </row>
    <row r="123" spans="1:10" x14ac:dyDescent="0.2">
      <c r="A123" s="92">
        <v>122</v>
      </c>
      <c r="B123" s="93" t="s">
        <v>141</v>
      </c>
      <c r="C123" s="104">
        <v>3</v>
      </c>
      <c r="D123" s="95">
        <v>4</v>
      </c>
      <c r="E123" s="95">
        <v>2.5</v>
      </c>
      <c r="F123" s="96">
        <v>3666</v>
      </c>
      <c r="G123" s="94">
        <v>459950</v>
      </c>
      <c r="H123" s="91" t="s">
        <v>165</v>
      </c>
      <c r="I123" s="105">
        <f t="shared" si="6"/>
        <v>0</v>
      </c>
      <c r="J123" s="98" t="str">
        <f t="shared" si="7"/>
        <v>Not a Top 5 Realtor</v>
      </c>
    </row>
    <row r="124" spans="1:10" x14ac:dyDescent="0.2">
      <c r="A124" s="92">
        <v>123</v>
      </c>
      <c r="B124" s="93" t="s">
        <v>146</v>
      </c>
      <c r="C124" s="104">
        <v>1</v>
      </c>
      <c r="D124" s="95">
        <v>4</v>
      </c>
      <c r="E124" s="95">
        <v>3.5</v>
      </c>
      <c r="F124" s="96">
        <v>2036</v>
      </c>
      <c r="G124" s="94">
        <v>198000</v>
      </c>
      <c r="H124" s="91" t="s">
        <v>142</v>
      </c>
      <c r="I124" s="105">
        <f t="shared" si="6"/>
        <v>4</v>
      </c>
      <c r="J124" s="98" t="str">
        <f t="shared" si="7"/>
        <v>Coldwell Banker</v>
      </c>
    </row>
    <row r="125" spans="1:10" x14ac:dyDescent="0.2">
      <c r="A125" s="92">
        <v>124</v>
      </c>
      <c r="B125" s="93" t="s">
        <v>141</v>
      </c>
      <c r="C125" s="104">
        <v>3</v>
      </c>
      <c r="D125" s="95">
        <v>5</v>
      </c>
      <c r="E125" s="95">
        <v>3.5</v>
      </c>
      <c r="F125" s="96">
        <v>3194</v>
      </c>
      <c r="G125" s="94">
        <v>690000</v>
      </c>
      <c r="H125" s="91" t="s">
        <v>145</v>
      </c>
      <c r="I125" s="105">
        <f t="shared" si="6"/>
        <v>1</v>
      </c>
      <c r="J125" s="98" t="str">
        <f t="shared" si="7"/>
        <v>Long &amp; Foster REALTORS</v>
      </c>
    </row>
    <row r="126" spans="1:10" x14ac:dyDescent="0.2">
      <c r="A126" s="92">
        <v>125</v>
      </c>
      <c r="B126" s="93" t="s">
        <v>146</v>
      </c>
      <c r="C126" s="104">
        <v>1</v>
      </c>
      <c r="D126" s="95">
        <v>3</v>
      </c>
      <c r="E126" s="95">
        <v>2</v>
      </c>
      <c r="F126" s="96">
        <v>1446</v>
      </c>
      <c r="G126" s="94">
        <v>174900</v>
      </c>
      <c r="H126" s="91" t="s">
        <v>151</v>
      </c>
      <c r="I126" s="105">
        <f t="shared" si="6"/>
        <v>0</v>
      </c>
      <c r="J126" s="98" t="str">
        <f t="shared" si="7"/>
        <v>Not a Top 5 Realtor</v>
      </c>
    </row>
    <row r="127" spans="1:10" x14ac:dyDescent="0.2">
      <c r="A127" s="92">
        <v>126</v>
      </c>
      <c r="B127" s="93" t="s">
        <v>141</v>
      </c>
      <c r="C127" s="104">
        <v>3</v>
      </c>
      <c r="D127" s="95">
        <v>5</v>
      </c>
      <c r="E127" s="95">
        <v>3</v>
      </c>
      <c r="F127" s="96">
        <v>3471</v>
      </c>
      <c r="G127" s="94">
        <v>369950</v>
      </c>
      <c r="H127" s="91" t="s">
        <v>150</v>
      </c>
      <c r="I127" s="105">
        <f t="shared" si="6"/>
        <v>2</v>
      </c>
      <c r="J127" s="98" t="str">
        <f t="shared" si="7"/>
        <v>RE/MAX Commonwealth</v>
      </c>
    </row>
    <row r="128" spans="1:10" x14ac:dyDescent="0.2">
      <c r="A128" s="92">
        <v>127</v>
      </c>
      <c r="B128" s="93" t="s">
        <v>143</v>
      </c>
      <c r="C128" s="104">
        <v>4</v>
      </c>
      <c r="D128" s="95">
        <v>5</v>
      </c>
      <c r="E128" s="95">
        <v>4</v>
      </c>
      <c r="F128" s="96">
        <v>4063</v>
      </c>
      <c r="G128" s="94">
        <v>199950</v>
      </c>
      <c r="H128" s="91" t="s">
        <v>145</v>
      </c>
      <c r="I128" s="105">
        <f t="shared" si="6"/>
        <v>1</v>
      </c>
      <c r="J128" s="98" t="str">
        <f t="shared" si="7"/>
        <v>Long &amp; Foster REALTORS</v>
      </c>
    </row>
    <row r="129" spans="1:10" x14ac:dyDescent="0.2">
      <c r="A129" s="92">
        <v>128</v>
      </c>
      <c r="B129" s="93" t="s">
        <v>143</v>
      </c>
      <c r="C129" s="104">
        <v>4</v>
      </c>
      <c r="D129" s="95">
        <v>3</v>
      </c>
      <c r="E129" s="95">
        <v>2.5</v>
      </c>
      <c r="F129" s="96">
        <v>2701</v>
      </c>
      <c r="G129" s="94">
        <v>225000</v>
      </c>
      <c r="H129" s="91" t="s">
        <v>153</v>
      </c>
      <c r="I129" s="105">
        <f t="shared" si="6"/>
        <v>3</v>
      </c>
      <c r="J129" s="98" t="str">
        <f t="shared" si="7"/>
        <v>Joyner Fine Properties</v>
      </c>
    </row>
    <row r="130" spans="1:10" x14ac:dyDescent="0.2">
      <c r="A130" s="92">
        <v>129</v>
      </c>
      <c r="B130" s="93" t="s">
        <v>141</v>
      </c>
      <c r="C130" s="104">
        <v>3</v>
      </c>
      <c r="D130" s="95">
        <v>3</v>
      </c>
      <c r="E130" s="95">
        <v>2</v>
      </c>
      <c r="F130" s="96">
        <v>1572</v>
      </c>
      <c r="G130" s="94">
        <v>239950</v>
      </c>
      <c r="H130" s="91" t="s">
        <v>163</v>
      </c>
      <c r="I130" s="105">
        <f t="shared" ref="I130:I161" si="8">IF(H130=$L$3,1,IF(H130=$L$4,2,IF(H130=$L$5,3,IF(H130=$L$6,4,IF(H130=$L$7,5,0)))))</f>
        <v>0</v>
      </c>
      <c r="J130" s="98" t="str">
        <f t="shared" ref="J130:J161" si="9">VLOOKUP(I130,$K$2:$L$7,2)</f>
        <v>Not a Top 5 Realtor</v>
      </c>
    </row>
    <row r="131" spans="1:10" x14ac:dyDescent="0.2">
      <c r="A131" s="92">
        <v>130</v>
      </c>
      <c r="B131" s="93" t="s">
        <v>167</v>
      </c>
      <c r="C131" s="104">
        <v>2</v>
      </c>
      <c r="D131" s="95">
        <v>3</v>
      </c>
      <c r="E131" s="95">
        <v>2.5</v>
      </c>
      <c r="F131" s="96">
        <v>2701</v>
      </c>
      <c r="G131" s="94">
        <v>525000</v>
      </c>
      <c r="H131" s="91" t="s">
        <v>153</v>
      </c>
      <c r="I131" s="105">
        <f t="shared" si="8"/>
        <v>3</v>
      </c>
      <c r="J131" s="98" t="str">
        <f t="shared" si="9"/>
        <v>Joyner Fine Properties</v>
      </c>
    </row>
    <row r="132" spans="1:10" x14ac:dyDescent="0.2">
      <c r="A132" s="92">
        <v>131</v>
      </c>
      <c r="B132" s="93" t="s">
        <v>141</v>
      </c>
      <c r="C132" s="104">
        <v>3</v>
      </c>
      <c r="D132" s="95">
        <v>4</v>
      </c>
      <c r="E132" s="95">
        <v>2.5</v>
      </c>
      <c r="F132" s="96">
        <v>2978</v>
      </c>
      <c r="G132" s="94">
        <v>399900</v>
      </c>
      <c r="H132" s="91" t="s">
        <v>150</v>
      </c>
      <c r="I132" s="105">
        <f t="shared" si="8"/>
        <v>2</v>
      </c>
      <c r="J132" s="98" t="str">
        <f t="shared" si="9"/>
        <v>RE/MAX Commonwealth</v>
      </c>
    </row>
    <row r="133" spans="1:10" x14ac:dyDescent="0.2">
      <c r="A133" s="92">
        <v>132</v>
      </c>
      <c r="B133" s="93" t="s">
        <v>141</v>
      </c>
      <c r="C133" s="104">
        <v>3</v>
      </c>
      <c r="D133" s="95">
        <v>4</v>
      </c>
      <c r="E133" s="95">
        <v>2.5</v>
      </c>
      <c r="F133" s="96">
        <v>2500</v>
      </c>
      <c r="G133" s="94">
        <v>279900</v>
      </c>
      <c r="H133" s="91" t="s">
        <v>169</v>
      </c>
      <c r="I133" s="105">
        <f t="shared" si="8"/>
        <v>0</v>
      </c>
      <c r="J133" s="98" t="str">
        <f t="shared" si="9"/>
        <v>Not a Top 5 Realtor</v>
      </c>
    </row>
    <row r="134" spans="1:10" x14ac:dyDescent="0.2">
      <c r="A134" s="92">
        <v>133</v>
      </c>
      <c r="B134" s="93" t="s">
        <v>143</v>
      </c>
      <c r="C134" s="104">
        <v>4</v>
      </c>
      <c r="D134" s="95">
        <v>4</v>
      </c>
      <c r="E134" s="95">
        <v>2.5</v>
      </c>
      <c r="F134" s="96">
        <v>2750</v>
      </c>
      <c r="G134" s="94">
        <v>269500</v>
      </c>
      <c r="H134" s="91" t="s">
        <v>145</v>
      </c>
      <c r="I134" s="105">
        <f t="shared" si="8"/>
        <v>1</v>
      </c>
      <c r="J134" s="98" t="str">
        <f t="shared" si="9"/>
        <v>Long &amp; Foster REALTORS</v>
      </c>
    </row>
    <row r="135" spans="1:10" x14ac:dyDescent="0.2">
      <c r="A135" s="92">
        <v>134</v>
      </c>
      <c r="B135" s="93" t="s">
        <v>141</v>
      </c>
      <c r="C135" s="104">
        <v>3</v>
      </c>
      <c r="D135" s="95">
        <v>3</v>
      </c>
      <c r="E135" s="95">
        <v>2</v>
      </c>
      <c r="F135" s="96">
        <v>1460</v>
      </c>
      <c r="G135" s="94">
        <v>229000</v>
      </c>
      <c r="H135" s="91" t="s">
        <v>150</v>
      </c>
      <c r="I135" s="105">
        <f t="shared" si="8"/>
        <v>2</v>
      </c>
      <c r="J135" s="98" t="str">
        <f t="shared" si="9"/>
        <v>RE/MAX Commonwealth</v>
      </c>
    </row>
    <row r="136" spans="1:10" x14ac:dyDescent="0.2">
      <c r="A136" s="92">
        <v>135</v>
      </c>
      <c r="B136" s="93" t="s">
        <v>143</v>
      </c>
      <c r="C136" s="104">
        <v>4</v>
      </c>
      <c r="D136" s="95">
        <v>4</v>
      </c>
      <c r="E136" s="95">
        <v>2.5</v>
      </c>
      <c r="F136" s="96">
        <v>2626</v>
      </c>
      <c r="G136" s="94">
        <v>239900</v>
      </c>
      <c r="H136" s="91" t="s">
        <v>145</v>
      </c>
      <c r="I136" s="105">
        <f t="shared" si="8"/>
        <v>1</v>
      </c>
      <c r="J136" s="98" t="str">
        <f t="shared" si="9"/>
        <v>Long &amp; Foster REALTORS</v>
      </c>
    </row>
    <row r="137" spans="1:10" x14ac:dyDescent="0.2">
      <c r="A137" s="92">
        <v>136</v>
      </c>
      <c r="B137" s="93" t="s">
        <v>143</v>
      </c>
      <c r="C137" s="104">
        <v>4</v>
      </c>
      <c r="D137" s="95">
        <v>4</v>
      </c>
      <c r="E137" s="95">
        <v>3</v>
      </c>
      <c r="F137" s="96">
        <v>4024</v>
      </c>
      <c r="G137" s="94">
        <v>149950</v>
      </c>
      <c r="H137" s="91" t="s">
        <v>142</v>
      </c>
      <c r="I137" s="105">
        <f t="shared" si="8"/>
        <v>4</v>
      </c>
      <c r="J137" s="98" t="str">
        <f t="shared" si="9"/>
        <v>Coldwell Banker</v>
      </c>
    </row>
    <row r="138" spans="1:10" x14ac:dyDescent="0.2">
      <c r="A138" s="92">
        <v>137</v>
      </c>
      <c r="B138" s="93" t="s">
        <v>146</v>
      </c>
      <c r="C138" s="104">
        <v>1</v>
      </c>
      <c r="D138" s="95">
        <v>4</v>
      </c>
      <c r="E138" s="95">
        <v>3</v>
      </c>
      <c r="F138" s="96">
        <v>2500</v>
      </c>
      <c r="G138" s="94">
        <v>309950</v>
      </c>
      <c r="H138" s="91" t="s">
        <v>150</v>
      </c>
      <c r="I138" s="105">
        <f t="shared" si="8"/>
        <v>2</v>
      </c>
      <c r="J138" s="98" t="str">
        <f t="shared" si="9"/>
        <v>RE/MAX Commonwealth</v>
      </c>
    </row>
    <row r="139" spans="1:10" x14ac:dyDescent="0.2">
      <c r="A139" s="92">
        <v>138</v>
      </c>
      <c r="B139" s="93" t="s">
        <v>141</v>
      </c>
      <c r="C139" s="104">
        <v>3</v>
      </c>
      <c r="D139" s="95">
        <v>4</v>
      </c>
      <c r="E139" s="95">
        <v>3</v>
      </c>
      <c r="F139" s="96">
        <v>4100</v>
      </c>
      <c r="G139" s="94">
        <v>559950</v>
      </c>
      <c r="H139" s="91" t="s">
        <v>148</v>
      </c>
      <c r="I139" s="105">
        <f t="shared" si="8"/>
        <v>5</v>
      </c>
      <c r="J139" s="98" t="str">
        <f t="shared" si="9"/>
        <v>Virginia Realty &amp; Relocation</v>
      </c>
    </row>
    <row r="140" spans="1:10" x14ac:dyDescent="0.2">
      <c r="A140" s="92">
        <v>139</v>
      </c>
      <c r="B140" s="93" t="s">
        <v>141</v>
      </c>
      <c r="C140" s="104">
        <v>3</v>
      </c>
      <c r="D140" s="95">
        <v>3</v>
      </c>
      <c r="E140" s="95">
        <v>2.5</v>
      </c>
      <c r="F140" s="96">
        <v>1972</v>
      </c>
      <c r="G140" s="94">
        <v>229000</v>
      </c>
      <c r="H140" s="91" t="s">
        <v>159</v>
      </c>
      <c r="I140" s="105">
        <f t="shared" si="8"/>
        <v>0</v>
      </c>
      <c r="J140" s="98" t="str">
        <f t="shared" si="9"/>
        <v>Not a Top 5 Realtor</v>
      </c>
    </row>
    <row r="141" spans="1:10" x14ac:dyDescent="0.2">
      <c r="A141" s="92">
        <v>140</v>
      </c>
      <c r="B141" s="93" t="s">
        <v>146</v>
      </c>
      <c r="C141" s="104">
        <v>1</v>
      </c>
      <c r="D141" s="95">
        <v>4</v>
      </c>
      <c r="E141" s="95">
        <v>2.5</v>
      </c>
      <c r="F141" s="96">
        <v>1950</v>
      </c>
      <c r="G141" s="94">
        <v>219900</v>
      </c>
      <c r="H141" s="91" t="s">
        <v>150</v>
      </c>
      <c r="I141" s="105">
        <f t="shared" si="8"/>
        <v>2</v>
      </c>
      <c r="J141" s="98" t="str">
        <f t="shared" si="9"/>
        <v>RE/MAX Commonwealth</v>
      </c>
    </row>
    <row r="142" spans="1:10" x14ac:dyDescent="0.2">
      <c r="A142" s="92">
        <v>141</v>
      </c>
      <c r="B142" s="93" t="s">
        <v>167</v>
      </c>
      <c r="C142" s="104">
        <v>2</v>
      </c>
      <c r="D142" s="95">
        <v>5</v>
      </c>
      <c r="E142" s="95">
        <v>4</v>
      </c>
      <c r="F142" s="96">
        <v>4063</v>
      </c>
      <c r="G142" s="94">
        <v>699950</v>
      </c>
      <c r="H142" s="91" t="s">
        <v>145</v>
      </c>
      <c r="I142" s="105">
        <f t="shared" si="8"/>
        <v>1</v>
      </c>
      <c r="J142" s="98" t="str">
        <f t="shared" si="9"/>
        <v>Long &amp; Foster REALTORS</v>
      </c>
    </row>
    <row r="143" spans="1:10" x14ac:dyDescent="0.2">
      <c r="A143" s="92">
        <v>142</v>
      </c>
      <c r="B143" s="93" t="s">
        <v>141</v>
      </c>
      <c r="C143" s="104">
        <v>3</v>
      </c>
      <c r="D143" s="95">
        <v>4</v>
      </c>
      <c r="E143" s="95">
        <v>2.5</v>
      </c>
      <c r="F143" s="96">
        <v>2096</v>
      </c>
      <c r="G143" s="94">
        <v>279950</v>
      </c>
      <c r="H143" s="91" t="s">
        <v>145</v>
      </c>
      <c r="I143" s="105">
        <f t="shared" si="8"/>
        <v>1</v>
      </c>
      <c r="J143" s="98" t="str">
        <f t="shared" si="9"/>
        <v>Long &amp; Foster REALTORS</v>
      </c>
    </row>
    <row r="144" spans="1:10" x14ac:dyDescent="0.2">
      <c r="A144" s="92">
        <v>143</v>
      </c>
      <c r="B144" s="93" t="s">
        <v>141</v>
      </c>
      <c r="C144" s="104">
        <v>3</v>
      </c>
      <c r="D144" s="95">
        <v>5</v>
      </c>
      <c r="E144" s="95">
        <v>2.5</v>
      </c>
      <c r="F144" s="96">
        <v>2259</v>
      </c>
      <c r="G144" s="94">
        <v>299950</v>
      </c>
      <c r="H144" s="91" t="s">
        <v>153</v>
      </c>
      <c r="I144" s="105">
        <f t="shared" si="8"/>
        <v>3</v>
      </c>
      <c r="J144" s="98" t="str">
        <f t="shared" si="9"/>
        <v>Joyner Fine Properties</v>
      </c>
    </row>
    <row r="145" spans="1:10" x14ac:dyDescent="0.2">
      <c r="A145" s="92">
        <v>144</v>
      </c>
      <c r="B145" s="93" t="s">
        <v>143</v>
      </c>
      <c r="C145" s="104">
        <v>4</v>
      </c>
      <c r="D145" s="95">
        <v>4</v>
      </c>
      <c r="E145" s="95">
        <v>2.5</v>
      </c>
      <c r="F145" s="96">
        <v>2666</v>
      </c>
      <c r="G145" s="94">
        <v>259950</v>
      </c>
      <c r="H145" s="91" t="s">
        <v>165</v>
      </c>
      <c r="I145" s="105">
        <f t="shared" si="8"/>
        <v>0</v>
      </c>
      <c r="J145" s="98" t="str">
        <f t="shared" si="9"/>
        <v>Not a Top 5 Realtor</v>
      </c>
    </row>
    <row r="146" spans="1:10" x14ac:dyDescent="0.2">
      <c r="A146" s="92">
        <v>145</v>
      </c>
      <c r="B146" s="93" t="s">
        <v>141</v>
      </c>
      <c r="C146" s="104">
        <v>3</v>
      </c>
      <c r="D146" s="95">
        <v>3</v>
      </c>
      <c r="E146" s="95">
        <v>2</v>
      </c>
      <c r="F146" s="96">
        <v>1590</v>
      </c>
      <c r="G146" s="94">
        <v>205000</v>
      </c>
      <c r="H146" s="91" t="s">
        <v>157</v>
      </c>
      <c r="I146" s="105">
        <f t="shared" si="8"/>
        <v>0</v>
      </c>
      <c r="J146" s="98" t="str">
        <f t="shared" si="9"/>
        <v>Not a Top 5 Realtor</v>
      </c>
    </row>
    <row r="147" spans="1:10" x14ac:dyDescent="0.2">
      <c r="A147" s="92">
        <v>146</v>
      </c>
      <c r="B147" s="93" t="s">
        <v>167</v>
      </c>
      <c r="C147" s="104">
        <v>2</v>
      </c>
      <c r="D147" s="95">
        <v>3</v>
      </c>
      <c r="E147" s="95">
        <v>2</v>
      </c>
      <c r="F147" s="96">
        <v>2159</v>
      </c>
      <c r="G147" s="94">
        <v>275000</v>
      </c>
      <c r="H147" s="91" t="s">
        <v>145</v>
      </c>
      <c r="I147" s="105">
        <f t="shared" si="8"/>
        <v>1</v>
      </c>
      <c r="J147" s="98" t="str">
        <f t="shared" si="9"/>
        <v>Long &amp; Foster REALTORS</v>
      </c>
    </row>
    <row r="148" spans="1:10" x14ac:dyDescent="0.2">
      <c r="A148" s="92">
        <v>147</v>
      </c>
      <c r="B148" s="93" t="s">
        <v>141</v>
      </c>
      <c r="C148" s="104">
        <v>3</v>
      </c>
      <c r="D148" s="95">
        <v>5</v>
      </c>
      <c r="E148" s="95">
        <v>4.5</v>
      </c>
      <c r="F148" s="96">
        <v>4515</v>
      </c>
      <c r="G148" s="94">
        <v>674950</v>
      </c>
      <c r="H148" s="91" t="s">
        <v>142</v>
      </c>
      <c r="I148" s="105">
        <f t="shared" si="8"/>
        <v>4</v>
      </c>
      <c r="J148" s="98" t="str">
        <f t="shared" si="9"/>
        <v>Coldwell Banker</v>
      </c>
    </row>
    <row r="149" spans="1:10" x14ac:dyDescent="0.2">
      <c r="A149" s="92">
        <v>148</v>
      </c>
      <c r="B149" s="93" t="s">
        <v>141</v>
      </c>
      <c r="C149" s="104">
        <v>3</v>
      </c>
      <c r="D149" s="95">
        <v>4</v>
      </c>
      <c r="E149" s="95">
        <v>2.5</v>
      </c>
      <c r="F149" s="96">
        <v>2458</v>
      </c>
      <c r="G149" s="94">
        <v>325000</v>
      </c>
      <c r="H149" s="91" t="s">
        <v>157</v>
      </c>
      <c r="I149" s="105">
        <f t="shared" si="8"/>
        <v>0</v>
      </c>
      <c r="J149" s="98" t="str">
        <f t="shared" si="9"/>
        <v>Not a Top 5 Realtor</v>
      </c>
    </row>
    <row r="150" spans="1:10" x14ac:dyDescent="0.2">
      <c r="A150" s="92">
        <v>149</v>
      </c>
      <c r="B150" s="93" t="s">
        <v>141</v>
      </c>
      <c r="C150" s="104">
        <v>3</v>
      </c>
      <c r="D150" s="95">
        <v>4</v>
      </c>
      <c r="E150" s="95">
        <v>3.5</v>
      </c>
      <c r="F150" s="96">
        <v>2424</v>
      </c>
      <c r="G150" s="94">
        <v>269900</v>
      </c>
      <c r="H150" s="91" t="s">
        <v>144</v>
      </c>
      <c r="I150" s="105">
        <f t="shared" si="8"/>
        <v>0</v>
      </c>
      <c r="J150" s="98" t="str">
        <f t="shared" si="9"/>
        <v>Not a Top 5 Realtor</v>
      </c>
    </row>
    <row r="151" spans="1:10" x14ac:dyDescent="0.2">
      <c r="A151" s="92">
        <v>150</v>
      </c>
      <c r="B151" s="93" t="s">
        <v>141</v>
      </c>
      <c r="C151" s="104">
        <v>3</v>
      </c>
      <c r="D151" s="95">
        <v>3</v>
      </c>
      <c r="E151" s="95">
        <v>2.5</v>
      </c>
      <c r="F151" s="96">
        <v>1771</v>
      </c>
      <c r="G151" s="94">
        <v>239750</v>
      </c>
      <c r="H151" s="91" t="s">
        <v>162</v>
      </c>
      <c r="I151" s="105">
        <f t="shared" si="8"/>
        <v>0</v>
      </c>
      <c r="J151" s="98" t="str">
        <f t="shared" si="9"/>
        <v>Not a Top 5 Realtor</v>
      </c>
    </row>
    <row r="152" spans="1:10" x14ac:dyDescent="0.2">
      <c r="A152" s="92">
        <v>151</v>
      </c>
      <c r="B152" s="93" t="s">
        <v>141</v>
      </c>
      <c r="C152" s="104">
        <v>3</v>
      </c>
      <c r="D152" s="95">
        <v>4</v>
      </c>
      <c r="E152" s="95">
        <v>2</v>
      </c>
      <c r="F152" s="96">
        <v>2188</v>
      </c>
      <c r="G152" s="94">
        <v>249950</v>
      </c>
      <c r="H152" s="91" t="s">
        <v>164</v>
      </c>
      <c r="I152" s="105">
        <f t="shared" si="8"/>
        <v>0</v>
      </c>
      <c r="J152" s="98" t="str">
        <f t="shared" si="9"/>
        <v>Not a Top 5 Realtor</v>
      </c>
    </row>
    <row r="153" spans="1:10" x14ac:dyDescent="0.2">
      <c r="A153" s="92">
        <v>152</v>
      </c>
      <c r="B153" s="93" t="s">
        <v>141</v>
      </c>
      <c r="C153" s="104">
        <v>3</v>
      </c>
      <c r="D153" s="95">
        <v>4</v>
      </c>
      <c r="E153" s="95">
        <v>3.5</v>
      </c>
      <c r="F153" s="96">
        <v>3273</v>
      </c>
      <c r="G153" s="94">
        <v>3225</v>
      </c>
      <c r="H153" s="91" t="s">
        <v>142</v>
      </c>
      <c r="I153" s="105">
        <f t="shared" si="8"/>
        <v>4</v>
      </c>
      <c r="J153" s="98" t="str">
        <f t="shared" si="9"/>
        <v>Coldwell Banker</v>
      </c>
    </row>
    <row r="154" spans="1:10" x14ac:dyDescent="0.2">
      <c r="A154" s="92">
        <v>153</v>
      </c>
      <c r="B154" s="93" t="s">
        <v>141</v>
      </c>
      <c r="C154" s="104">
        <v>3</v>
      </c>
      <c r="D154" s="95">
        <v>4</v>
      </c>
      <c r="E154" s="95">
        <v>3.5</v>
      </c>
      <c r="F154" s="96">
        <v>3036</v>
      </c>
      <c r="G154" s="94">
        <v>298000</v>
      </c>
      <c r="H154" s="91" t="s">
        <v>142</v>
      </c>
      <c r="I154" s="105">
        <f t="shared" si="8"/>
        <v>4</v>
      </c>
      <c r="J154" s="98" t="str">
        <f t="shared" si="9"/>
        <v>Coldwell Banker</v>
      </c>
    </row>
    <row r="155" spans="1:10" x14ac:dyDescent="0.2">
      <c r="A155" s="92">
        <v>154</v>
      </c>
      <c r="B155" s="93" t="s">
        <v>141</v>
      </c>
      <c r="C155" s="104">
        <v>3</v>
      </c>
      <c r="D155" s="95">
        <v>4</v>
      </c>
      <c r="E155" s="95">
        <v>2.5</v>
      </c>
      <c r="F155" s="96">
        <v>2806</v>
      </c>
      <c r="G155" s="94">
        <v>329980</v>
      </c>
      <c r="H155" s="91" t="s">
        <v>148</v>
      </c>
      <c r="I155" s="105">
        <f t="shared" si="8"/>
        <v>5</v>
      </c>
      <c r="J155" s="98" t="str">
        <f t="shared" si="9"/>
        <v>Virginia Realty &amp; Relocation</v>
      </c>
    </row>
    <row r="156" spans="1:10" x14ac:dyDescent="0.2">
      <c r="A156" s="92">
        <v>155</v>
      </c>
      <c r="B156" s="93" t="s">
        <v>141</v>
      </c>
      <c r="C156" s="104">
        <v>3</v>
      </c>
      <c r="D156" s="95">
        <v>4</v>
      </c>
      <c r="E156" s="95">
        <v>2.5</v>
      </c>
      <c r="F156" s="96">
        <v>2000</v>
      </c>
      <c r="G156" s="94">
        <v>243000</v>
      </c>
      <c r="H156" s="91" t="s">
        <v>150</v>
      </c>
      <c r="I156" s="105">
        <f t="shared" si="8"/>
        <v>2</v>
      </c>
      <c r="J156" s="98" t="str">
        <f t="shared" si="9"/>
        <v>RE/MAX Commonwealth</v>
      </c>
    </row>
    <row r="157" spans="1:10" x14ac:dyDescent="0.2">
      <c r="A157" s="92">
        <v>156</v>
      </c>
      <c r="B157" s="93" t="s">
        <v>146</v>
      </c>
      <c r="C157" s="104">
        <v>1</v>
      </c>
      <c r="D157" s="95">
        <v>4</v>
      </c>
      <c r="E157" s="95">
        <v>2.5</v>
      </c>
      <c r="F157" s="96">
        <v>2345</v>
      </c>
      <c r="G157" s="94">
        <v>180000</v>
      </c>
      <c r="H157" s="91" t="s">
        <v>152</v>
      </c>
      <c r="I157" s="105">
        <f t="shared" si="8"/>
        <v>0</v>
      </c>
      <c r="J157" s="98" t="str">
        <f t="shared" si="9"/>
        <v>Not a Top 5 Realtor</v>
      </c>
    </row>
    <row r="158" spans="1:10" x14ac:dyDescent="0.2">
      <c r="A158" s="92">
        <v>157</v>
      </c>
      <c r="B158" s="93" t="s">
        <v>143</v>
      </c>
      <c r="C158" s="104">
        <v>4</v>
      </c>
      <c r="D158" s="95">
        <v>4</v>
      </c>
      <c r="E158" s="95">
        <v>3</v>
      </c>
      <c r="F158" s="96">
        <v>4259</v>
      </c>
      <c r="G158" s="94">
        <v>299950</v>
      </c>
      <c r="H158" s="91" t="s">
        <v>145</v>
      </c>
      <c r="I158" s="105">
        <f t="shared" si="8"/>
        <v>1</v>
      </c>
      <c r="J158" s="98" t="str">
        <f t="shared" si="9"/>
        <v>Long &amp; Foster REALTORS</v>
      </c>
    </row>
    <row r="159" spans="1:10" x14ac:dyDescent="0.2">
      <c r="A159" s="92">
        <v>158</v>
      </c>
      <c r="B159" s="93" t="s">
        <v>146</v>
      </c>
      <c r="C159" s="104">
        <v>1</v>
      </c>
      <c r="D159" s="95">
        <v>4</v>
      </c>
      <c r="E159" s="95">
        <v>2.5</v>
      </c>
      <c r="F159" s="96">
        <v>1990</v>
      </c>
      <c r="G159" s="94">
        <v>239950</v>
      </c>
      <c r="H159" s="91" t="s">
        <v>154</v>
      </c>
      <c r="I159" s="105">
        <f t="shared" si="8"/>
        <v>0</v>
      </c>
      <c r="J159" s="98" t="str">
        <f t="shared" si="9"/>
        <v>Not a Top 5 Realtor</v>
      </c>
    </row>
    <row r="160" spans="1:10" x14ac:dyDescent="0.2">
      <c r="A160" s="92">
        <v>159</v>
      </c>
      <c r="B160" s="93" t="s">
        <v>141</v>
      </c>
      <c r="C160" s="104">
        <v>3</v>
      </c>
      <c r="D160" s="95">
        <v>4</v>
      </c>
      <c r="E160" s="95">
        <v>2.5</v>
      </c>
      <c r="F160" s="96">
        <v>2096</v>
      </c>
      <c r="G160" s="94">
        <v>279950</v>
      </c>
      <c r="H160" s="91" t="s">
        <v>145</v>
      </c>
      <c r="I160" s="105">
        <f t="shared" si="8"/>
        <v>1</v>
      </c>
      <c r="J160" s="98" t="str">
        <f t="shared" si="9"/>
        <v>Long &amp; Foster REALTORS</v>
      </c>
    </row>
    <row r="161" spans="1:10" x14ac:dyDescent="0.2">
      <c r="A161" s="92">
        <v>160</v>
      </c>
      <c r="B161" s="93" t="s">
        <v>146</v>
      </c>
      <c r="C161" s="104">
        <v>1</v>
      </c>
      <c r="D161" s="95">
        <v>4</v>
      </c>
      <c r="E161" s="95">
        <v>2.5</v>
      </c>
      <c r="F161" s="96">
        <v>1948</v>
      </c>
      <c r="G161" s="94">
        <v>239950</v>
      </c>
      <c r="H161" s="91" t="s">
        <v>154</v>
      </c>
      <c r="I161" s="105">
        <f t="shared" si="8"/>
        <v>0</v>
      </c>
      <c r="J161" s="98" t="str">
        <f t="shared" si="9"/>
        <v>Not a Top 5 Realtor</v>
      </c>
    </row>
    <row r="162" spans="1:10" x14ac:dyDescent="0.2">
      <c r="A162" s="92">
        <v>161</v>
      </c>
      <c r="B162" s="93" t="s">
        <v>141</v>
      </c>
      <c r="C162" s="104">
        <v>3</v>
      </c>
      <c r="D162" s="95">
        <v>3</v>
      </c>
      <c r="E162" s="95">
        <v>2.5</v>
      </c>
      <c r="F162" s="96">
        <v>2294</v>
      </c>
      <c r="G162" s="94">
        <v>249900</v>
      </c>
      <c r="H162" s="91" t="s">
        <v>148</v>
      </c>
      <c r="I162" s="105">
        <f t="shared" ref="I162:I193" si="10">IF(H162=$L$3,1,IF(H162=$L$4,2,IF(H162=$L$5,3,IF(H162=$L$6,4,IF(H162=$L$7,5,0)))))</f>
        <v>5</v>
      </c>
      <c r="J162" s="98" t="str">
        <f t="shared" ref="J162:J193" si="11">VLOOKUP(I162,$K$2:$L$7,2)</f>
        <v>Virginia Realty &amp; Relocation</v>
      </c>
    </row>
    <row r="163" spans="1:10" x14ac:dyDescent="0.2">
      <c r="A163" s="92">
        <v>162</v>
      </c>
      <c r="B163" s="93" t="s">
        <v>143</v>
      </c>
      <c r="C163" s="104">
        <v>4</v>
      </c>
      <c r="D163" s="95">
        <v>4</v>
      </c>
      <c r="E163" s="95">
        <v>3.5</v>
      </c>
      <c r="F163" s="96">
        <v>2489</v>
      </c>
      <c r="G163" s="94">
        <v>239000</v>
      </c>
      <c r="H163" s="91" t="s">
        <v>160</v>
      </c>
      <c r="I163" s="105">
        <f t="shared" si="10"/>
        <v>0</v>
      </c>
      <c r="J163" s="98" t="str">
        <f t="shared" si="11"/>
        <v>Not a Top 5 Realtor</v>
      </c>
    </row>
    <row r="164" spans="1:10" x14ac:dyDescent="0.2">
      <c r="A164" s="92">
        <v>163</v>
      </c>
      <c r="B164" s="93" t="s">
        <v>143</v>
      </c>
      <c r="C164" s="104">
        <v>4</v>
      </c>
      <c r="D164" s="95">
        <v>3</v>
      </c>
      <c r="E164" s="95">
        <v>1</v>
      </c>
      <c r="F164" s="96">
        <v>1162</v>
      </c>
      <c r="G164" s="94">
        <v>95000</v>
      </c>
      <c r="H164" s="91" t="s">
        <v>142</v>
      </c>
      <c r="I164" s="105">
        <f t="shared" si="10"/>
        <v>4</v>
      </c>
      <c r="J164" s="98" t="str">
        <f t="shared" si="11"/>
        <v>Coldwell Banker</v>
      </c>
    </row>
    <row r="165" spans="1:10" x14ac:dyDescent="0.2">
      <c r="A165" s="92">
        <v>164</v>
      </c>
      <c r="B165" s="93" t="s">
        <v>146</v>
      </c>
      <c r="C165" s="104">
        <v>1</v>
      </c>
      <c r="D165" s="95">
        <v>4</v>
      </c>
      <c r="E165" s="95">
        <v>2.5</v>
      </c>
      <c r="F165" s="96">
        <v>1474</v>
      </c>
      <c r="G165" s="94">
        <v>214500</v>
      </c>
      <c r="H165" s="91" t="s">
        <v>158</v>
      </c>
      <c r="I165" s="105">
        <f t="shared" si="10"/>
        <v>0</v>
      </c>
      <c r="J165" s="98" t="str">
        <f t="shared" si="11"/>
        <v>Not a Top 5 Realtor</v>
      </c>
    </row>
    <row r="166" spans="1:10" x14ac:dyDescent="0.2">
      <c r="A166" s="92">
        <v>165</v>
      </c>
      <c r="B166" s="93" t="s">
        <v>143</v>
      </c>
      <c r="C166" s="104">
        <v>4</v>
      </c>
      <c r="D166" s="95">
        <v>4</v>
      </c>
      <c r="E166" s="95">
        <v>3</v>
      </c>
      <c r="F166" s="96">
        <v>2515</v>
      </c>
      <c r="G166" s="94">
        <v>174950</v>
      </c>
      <c r="H166" s="91" t="s">
        <v>142</v>
      </c>
      <c r="I166" s="105">
        <f t="shared" si="10"/>
        <v>4</v>
      </c>
      <c r="J166" s="98" t="str">
        <f t="shared" si="11"/>
        <v>Coldwell Banker</v>
      </c>
    </row>
    <row r="167" spans="1:10" x14ac:dyDescent="0.2">
      <c r="A167" s="92">
        <v>166</v>
      </c>
      <c r="B167" s="93" t="s">
        <v>141</v>
      </c>
      <c r="C167" s="104">
        <v>3</v>
      </c>
      <c r="D167" s="95">
        <v>4</v>
      </c>
      <c r="E167" s="95">
        <v>2.5</v>
      </c>
      <c r="F167" s="96">
        <v>2825</v>
      </c>
      <c r="G167" s="94">
        <v>338750</v>
      </c>
      <c r="H167" s="91" t="s">
        <v>156</v>
      </c>
      <c r="I167" s="105">
        <f t="shared" si="10"/>
        <v>0</v>
      </c>
      <c r="J167" s="98" t="str">
        <f t="shared" si="11"/>
        <v>Not a Top 5 Realtor</v>
      </c>
    </row>
    <row r="168" spans="1:10" x14ac:dyDescent="0.2">
      <c r="A168" s="92">
        <v>167</v>
      </c>
      <c r="B168" s="93" t="s">
        <v>146</v>
      </c>
      <c r="C168" s="104">
        <v>1</v>
      </c>
      <c r="D168" s="95">
        <v>5</v>
      </c>
      <c r="E168" s="95">
        <v>2.5</v>
      </c>
      <c r="F168" s="96">
        <v>3036</v>
      </c>
      <c r="G168" s="94">
        <v>289900</v>
      </c>
      <c r="H168" s="91" t="s">
        <v>145</v>
      </c>
      <c r="I168" s="105">
        <f t="shared" si="10"/>
        <v>1</v>
      </c>
      <c r="J168" s="98" t="str">
        <f t="shared" si="11"/>
        <v>Long &amp; Foster REALTORS</v>
      </c>
    </row>
    <row r="169" spans="1:10" x14ac:dyDescent="0.2">
      <c r="A169" s="92">
        <v>168</v>
      </c>
      <c r="B169" s="93" t="s">
        <v>141</v>
      </c>
      <c r="C169" s="104">
        <v>3</v>
      </c>
      <c r="D169" s="95">
        <v>3</v>
      </c>
      <c r="E169" s="95">
        <v>2.5</v>
      </c>
      <c r="F169" s="96">
        <v>2545</v>
      </c>
      <c r="G169" s="94">
        <v>335000</v>
      </c>
      <c r="H169" s="91" t="s">
        <v>145</v>
      </c>
      <c r="I169" s="105">
        <f t="shared" si="10"/>
        <v>1</v>
      </c>
      <c r="J169" s="98" t="str">
        <f t="shared" si="11"/>
        <v>Long &amp; Foster REALTORS</v>
      </c>
    </row>
    <row r="170" spans="1:10" x14ac:dyDescent="0.2">
      <c r="A170" s="92">
        <v>169</v>
      </c>
      <c r="B170" s="93" t="s">
        <v>146</v>
      </c>
      <c r="C170" s="104">
        <v>1</v>
      </c>
      <c r="D170" s="95">
        <v>4</v>
      </c>
      <c r="E170" s="95">
        <v>2.5</v>
      </c>
      <c r="F170" s="96">
        <v>2080</v>
      </c>
      <c r="G170" s="94">
        <v>205000</v>
      </c>
      <c r="H170" s="91" t="s">
        <v>153</v>
      </c>
      <c r="I170" s="105">
        <f t="shared" si="10"/>
        <v>3</v>
      </c>
      <c r="J170" s="98" t="str">
        <f t="shared" si="11"/>
        <v>Joyner Fine Properties</v>
      </c>
    </row>
    <row r="171" spans="1:10" x14ac:dyDescent="0.2">
      <c r="A171" s="92">
        <v>170</v>
      </c>
      <c r="B171" s="93" t="s">
        <v>141</v>
      </c>
      <c r="C171" s="104">
        <v>3</v>
      </c>
      <c r="D171" s="95">
        <v>4</v>
      </c>
      <c r="E171" s="95">
        <v>2.5</v>
      </c>
      <c r="F171" s="96">
        <v>2345</v>
      </c>
      <c r="G171" s="94">
        <v>280000</v>
      </c>
      <c r="H171" s="91" t="s">
        <v>152</v>
      </c>
      <c r="I171" s="105">
        <f t="shared" si="10"/>
        <v>0</v>
      </c>
      <c r="J171" s="98" t="str">
        <f t="shared" si="11"/>
        <v>Not a Top 5 Realtor</v>
      </c>
    </row>
    <row r="172" spans="1:10" x14ac:dyDescent="0.2">
      <c r="A172" s="92">
        <v>171</v>
      </c>
      <c r="B172" s="93" t="s">
        <v>143</v>
      </c>
      <c r="C172" s="104">
        <v>4</v>
      </c>
      <c r="D172" s="95">
        <v>5</v>
      </c>
      <c r="E172" s="95">
        <v>2.5</v>
      </c>
      <c r="F172" s="96">
        <v>2402</v>
      </c>
      <c r="G172" s="94">
        <v>229900</v>
      </c>
      <c r="H172" s="91" t="s">
        <v>144</v>
      </c>
      <c r="I172" s="105">
        <f t="shared" si="10"/>
        <v>0</v>
      </c>
      <c r="J172" s="98" t="str">
        <f t="shared" si="11"/>
        <v>Not a Top 5 Realtor</v>
      </c>
    </row>
    <row r="173" spans="1:10" x14ac:dyDescent="0.2">
      <c r="A173" s="92">
        <v>172</v>
      </c>
      <c r="B173" s="93" t="s">
        <v>141</v>
      </c>
      <c r="C173" s="104">
        <v>3</v>
      </c>
      <c r="D173" s="95">
        <v>3</v>
      </c>
      <c r="E173" s="95">
        <v>2</v>
      </c>
      <c r="F173" s="96">
        <v>1460</v>
      </c>
      <c r="G173" s="94">
        <v>219500</v>
      </c>
      <c r="H173" s="91" t="s">
        <v>142</v>
      </c>
      <c r="I173" s="105">
        <f t="shared" si="10"/>
        <v>4</v>
      </c>
      <c r="J173" s="98" t="str">
        <f t="shared" si="11"/>
        <v>Coldwell Banker</v>
      </c>
    </row>
    <row r="174" spans="1:10" x14ac:dyDescent="0.2">
      <c r="A174" s="92">
        <v>173</v>
      </c>
      <c r="B174" s="93" t="s">
        <v>167</v>
      </c>
      <c r="C174" s="104">
        <v>2</v>
      </c>
      <c r="D174" s="95">
        <v>3</v>
      </c>
      <c r="E174" s="95">
        <v>2</v>
      </c>
      <c r="F174" s="96">
        <v>2159</v>
      </c>
      <c r="G174" s="94">
        <v>275000</v>
      </c>
      <c r="H174" s="91" t="s">
        <v>145</v>
      </c>
      <c r="I174" s="105">
        <f t="shared" si="10"/>
        <v>1</v>
      </c>
      <c r="J174" s="98" t="str">
        <f t="shared" si="11"/>
        <v>Long &amp; Foster REALTORS</v>
      </c>
    </row>
    <row r="175" spans="1:10" x14ac:dyDescent="0.2">
      <c r="A175" s="92">
        <v>174</v>
      </c>
      <c r="B175" s="93" t="s">
        <v>146</v>
      </c>
      <c r="C175" s="104">
        <v>1</v>
      </c>
      <c r="D175" s="95">
        <v>3</v>
      </c>
      <c r="E175" s="95">
        <v>2</v>
      </c>
      <c r="F175" s="96">
        <v>1019</v>
      </c>
      <c r="G175" s="94">
        <v>99500</v>
      </c>
      <c r="H175" s="91" t="s">
        <v>147</v>
      </c>
      <c r="I175" s="105">
        <f t="shared" si="10"/>
        <v>0</v>
      </c>
      <c r="J175" s="98" t="str">
        <f t="shared" si="11"/>
        <v>Not a Top 5 Realtor</v>
      </c>
    </row>
    <row r="176" spans="1:10" x14ac:dyDescent="0.2">
      <c r="A176" s="92">
        <v>175</v>
      </c>
      <c r="B176" s="93" t="s">
        <v>167</v>
      </c>
      <c r="C176" s="104">
        <v>2</v>
      </c>
      <c r="D176" s="95">
        <v>4</v>
      </c>
      <c r="E176" s="95">
        <v>3</v>
      </c>
      <c r="F176" s="96">
        <v>2681</v>
      </c>
      <c r="G176" s="94">
        <v>450000</v>
      </c>
      <c r="H176" s="91" t="s">
        <v>145</v>
      </c>
      <c r="I176" s="105">
        <f t="shared" si="10"/>
        <v>1</v>
      </c>
      <c r="J176" s="98" t="str">
        <f t="shared" si="11"/>
        <v>Long &amp; Foster REALTORS</v>
      </c>
    </row>
    <row r="177" spans="1:10" x14ac:dyDescent="0.2">
      <c r="A177" s="92">
        <v>176</v>
      </c>
      <c r="B177" s="93" t="s">
        <v>141</v>
      </c>
      <c r="C177" s="104">
        <v>3</v>
      </c>
      <c r="D177" s="95">
        <v>4</v>
      </c>
      <c r="E177" s="95">
        <v>3.5</v>
      </c>
      <c r="F177" s="96">
        <v>2424</v>
      </c>
      <c r="G177" s="94">
        <v>263000</v>
      </c>
      <c r="H177" s="91" t="s">
        <v>144</v>
      </c>
      <c r="I177" s="105">
        <f t="shared" si="10"/>
        <v>0</v>
      </c>
      <c r="J177" s="98" t="str">
        <f t="shared" si="11"/>
        <v>Not a Top 5 Realtor</v>
      </c>
    </row>
    <row r="178" spans="1:10" x14ac:dyDescent="0.2">
      <c r="A178" s="92">
        <v>177</v>
      </c>
      <c r="B178" s="93" t="s">
        <v>141</v>
      </c>
      <c r="C178" s="104">
        <v>3</v>
      </c>
      <c r="D178" s="95">
        <v>5</v>
      </c>
      <c r="E178" s="95">
        <v>4.5</v>
      </c>
      <c r="F178" s="96">
        <v>4890</v>
      </c>
      <c r="G178" s="94">
        <v>599950</v>
      </c>
      <c r="H178" s="91" t="s">
        <v>155</v>
      </c>
      <c r="I178" s="105">
        <f t="shared" si="10"/>
        <v>0</v>
      </c>
      <c r="J178" s="98" t="str">
        <f t="shared" si="11"/>
        <v>Not a Top 5 Realtor</v>
      </c>
    </row>
    <row r="179" spans="1:10" x14ac:dyDescent="0.2">
      <c r="A179" s="92">
        <v>178</v>
      </c>
      <c r="B179" s="93" t="s">
        <v>146</v>
      </c>
      <c r="C179" s="104">
        <v>1</v>
      </c>
      <c r="D179" s="95">
        <v>4</v>
      </c>
      <c r="E179" s="95">
        <v>2.5</v>
      </c>
      <c r="F179" s="96">
        <v>2388</v>
      </c>
      <c r="G179" s="94">
        <v>229500</v>
      </c>
      <c r="H179" s="91" t="s">
        <v>153</v>
      </c>
      <c r="I179" s="105">
        <f t="shared" si="10"/>
        <v>3</v>
      </c>
      <c r="J179" s="98" t="str">
        <f t="shared" si="11"/>
        <v>Joyner Fine Properties</v>
      </c>
    </row>
    <row r="180" spans="1:10" x14ac:dyDescent="0.2">
      <c r="A180" s="92">
        <v>179</v>
      </c>
      <c r="B180" s="93" t="s">
        <v>143</v>
      </c>
      <c r="C180" s="104">
        <v>4</v>
      </c>
      <c r="D180" s="95">
        <v>5</v>
      </c>
      <c r="E180" s="95">
        <v>3</v>
      </c>
      <c r="F180" s="96">
        <v>2471</v>
      </c>
      <c r="G180" s="94">
        <v>269950</v>
      </c>
      <c r="H180" s="91" t="s">
        <v>150</v>
      </c>
      <c r="I180" s="105">
        <f t="shared" si="10"/>
        <v>2</v>
      </c>
      <c r="J180" s="98" t="str">
        <f t="shared" si="11"/>
        <v>RE/MAX Commonwealth</v>
      </c>
    </row>
    <row r="181" spans="1:10" x14ac:dyDescent="0.2">
      <c r="A181" s="92">
        <v>180</v>
      </c>
      <c r="B181" s="93" t="s">
        <v>167</v>
      </c>
      <c r="C181" s="104">
        <v>2</v>
      </c>
      <c r="D181" s="95">
        <v>5</v>
      </c>
      <c r="E181" s="95">
        <v>3.5</v>
      </c>
      <c r="F181" s="96">
        <v>4023</v>
      </c>
      <c r="G181" s="94">
        <v>645000</v>
      </c>
      <c r="H181" s="91" t="s">
        <v>148</v>
      </c>
      <c r="I181" s="105">
        <f t="shared" si="10"/>
        <v>5</v>
      </c>
      <c r="J181" s="98" t="str">
        <f t="shared" si="11"/>
        <v>Virginia Realty &amp; Relocation</v>
      </c>
    </row>
    <row r="182" spans="1:10" x14ac:dyDescent="0.2">
      <c r="A182" s="92">
        <v>181</v>
      </c>
      <c r="B182" s="97" t="s">
        <v>167</v>
      </c>
      <c r="C182" s="104">
        <v>2</v>
      </c>
      <c r="D182" s="95">
        <v>5</v>
      </c>
      <c r="E182" s="95">
        <v>4.5</v>
      </c>
      <c r="F182" s="96">
        <v>4259</v>
      </c>
      <c r="G182" s="94">
        <v>799950</v>
      </c>
      <c r="H182" s="91" t="s">
        <v>145</v>
      </c>
      <c r="I182" s="105">
        <f t="shared" si="10"/>
        <v>1</v>
      </c>
      <c r="J182" s="98" t="str">
        <f t="shared" si="11"/>
        <v>Long &amp; Foster REALTORS</v>
      </c>
    </row>
    <row r="183" spans="1:10" x14ac:dyDescent="0.2">
      <c r="A183" s="92">
        <v>182</v>
      </c>
      <c r="B183" s="93" t="s">
        <v>143</v>
      </c>
      <c r="C183" s="104">
        <v>4</v>
      </c>
      <c r="D183" s="95">
        <v>4</v>
      </c>
      <c r="E183" s="95">
        <v>3</v>
      </c>
      <c r="F183" s="96">
        <v>2500</v>
      </c>
      <c r="G183" s="94">
        <v>199900</v>
      </c>
      <c r="H183" s="91" t="s">
        <v>145</v>
      </c>
      <c r="I183" s="105">
        <f t="shared" si="10"/>
        <v>1</v>
      </c>
      <c r="J183" s="98" t="str">
        <f t="shared" si="11"/>
        <v>Long &amp; Foster REALTORS</v>
      </c>
    </row>
  </sheetData>
  <sortState ref="A2:J183">
    <sortCondition ref="A2:A183"/>
  </sortState>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4" sqref="M14"/>
    </sheetView>
  </sheetViews>
  <sheetFormatPr defaultRowHeight="12.75" x14ac:dyDescent="0.2"/>
  <sheetData/>
  <pageMargins left="0.75" right="0.75" top="1" bottom="1" header="0.5" footer="0.5"/>
  <pageSetup orientation="portrait" horizontalDpi="200" verticalDpi="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4" sqref="S14"/>
    </sheetView>
  </sheetViews>
  <sheetFormatPr defaultRowHeight="12.75" x14ac:dyDescent="0.2"/>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M16" sqref="M16"/>
    </sheetView>
  </sheetViews>
  <sheetFormatPr defaultRowHeight="15" x14ac:dyDescent="0.2"/>
  <cols>
    <col min="1" max="1" width="4.140625" style="85" customWidth="1"/>
    <col min="2" max="2" width="10" style="85" customWidth="1"/>
    <col min="3" max="16384" width="9.140625" style="85"/>
  </cols>
  <sheetData>
    <row r="1" spans="1:10" ht="18" x14ac:dyDescent="0.25">
      <c r="A1" s="173" t="s">
        <v>185</v>
      </c>
      <c r="C1" s="87"/>
      <c r="D1" s="87"/>
      <c r="E1" s="87"/>
      <c r="F1" s="87"/>
      <c r="G1" s="87"/>
      <c r="H1" s="87"/>
      <c r="I1" s="87"/>
      <c r="J1" s="87"/>
    </row>
    <row r="2" spans="1:10" ht="18" x14ac:dyDescent="0.25">
      <c r="A2" s="86" t="s">
        <v>127</v>
      </c>
      <c r="C2" s="87"/>
      <c r="D2" s="87"/>
      <c r="E2" s="87"/>
      <c r="F2" s="87"/>
      <c r="G2" s="87"/>
      <c r="H2" s="87"/>
      <c r="I2" s="87"/>
      <c r="J2" s="87"/>
    </row>
    <row r="3" spans="1:10" ht="18.75" x14ac:dyDescent="0.25">
      <c r="B3" s="85" t="s">
        <v>128</v>
      </c>
      <c r="C3" s="87"/>
      <c r="D3" s="87"/>
      <c r="E3" s="87"/>
      <c r="F3" s="87"/>
      <c r="G3" s="87"/>
      <c r="H3" s="87"/>
      <c r="I3" s="87"/>
      <c r="J3" s="87"/>
    </row>
    <row r="4" spans="1:10" ht="18" x14ac:dyDescent="0.25">
      <c r="A4" s="86" t="s">
        <v>129</v>
      </c>
      <c r="C4" s="87"/>
      <c r="D4" s="87"/>
      <c r="E4" s="87"/>
      <c r="F4" s="87"/>
      <c r="G4" s="87"/>
      <c r="H4" s="87"/>
      <c r="I4" s="87"/>
      <c r="J4" s="87"/>
    </row>
    <row r="5" spans="1:10" ht="18" x14ac:dyDescent="0.25">
      <c r="B5" s="85" t="s">
        <v>130</v>
      </c>
      <c r="C5" s="87"/>
      <c r="D5" s="87"/>
      <c r="E5" s="87"/>
      <c r="F5" s="87"/>
      <c r="G5" s="87"/>
      <c r="H5" s="87"/>
      <c r="I5" s="87"/>
      <c r="J5" s="87"/>
    </row>
    <row r="6" spans="1:10" ht="18.75" x14ac:dyDescent="0.3">
      <c r="A6" s="174" t="s">
        <v>186</v>
      </c>
      <c r="C6" s="87"/>
      <c r="D6" s="87"/>
      <c r="E6" s="87"/>
      <c r="F6" s="87"/>
      <c r="G6" s="87"/>
      <c r="H6" s="87"/>
      <c r="I6" s="87"/>
      <c r="J6" s="87"/>
    </row>
    <row r="7" spans="1:10" ht="18" x14ac:dyDescent="0.25">
      <c r="B7" s="85" t="s">
        <v>187</v>
      </c>
      <c r="C7" s="87"/>
      <c r="D7" s="87"/>
      <c r="E7" s="87"/>
      <c r="F7" s="87"/>
      <c r="G7" s="87"/>
      <c r="H7" s="87"/>
      <c r="I7" s="87"/>
      <c r="J7" s="87"/>
    </row>
    <row r="8" spans="1:10" x14ac:dyDescent="0.2">
      <c r="B8" s="85" t="s">
        <v>188</v>
      </c>
    </row>
    <row r="9" spans="1:10" ht="18" x14ac:dyDescent="0.25">
      <c r="A9" s="86" t="s">
        <v>131</v>
      </c>
      <c r="B9" s="87"/>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5" sqref="E25"/>
    </sheetView>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N12"/>
  <sheetViews>
    <sheetView workbookViewId="0">
      <selection activeCell="O4" sqref="O4"/>
    </sheetView>
  </sheetViews>
  <sheetFormatPr defaultRowHeight="12.75" x14ac:dyDescent="0.2"/>
  <sheetData>
    <row r="1" spans="10:14" ht="23.25" x14ac:dyDescent="0.4">
      <c r="J1" s="1" t="s">
        <v>0</v>
      </c>
      <c r="K1" s="2" t="s">
        <v>1</v>
      </c>
      <c r="L1" s="2" t="s">
        <v>2</v>
      </c>
      <c r="M1" s="2" t="s">
        <v>3</v>
      </c>
      <c r="N1" s="2" t="s">
        <v>4</v>
      </c>
    </row>
    <row r="2" spans="10:14" ht="18" x14ac:dyDescent="0.25">
      <c r="J2" s="3" t="s">
        <v>5</v>
      </c>
      <c r="K2" s="1">
        <v>2</v>
      </c>
      <c r="L2" s="1">
        <v>1.2</v>
      </c>
      <c r="M2" s="1">
        <f>IF(OR(J2="a",J2="c"),3,0)</f>
        <v>3</v>
      </c>
      <c r="N2" s="1">
        <f>IF(OR(J2="b",J2="c"),-0.7,0)</f>
        <v>-0.7</v>
      </c>
    </row>
    <row r="3" spans="10:14" ht="15.75" x14ac:dyDescent="0.25">
      <c r="J3" s="4" t="s">
        <v>6</v>
      </c>
      <c r="K3" s="5"/>
      <c r="L3" s="5"/>
      <c r="M3" s="5"/>
    </row>
    <row r="4" spans="10:14" ht="18" x14ac:dyDescent="0.25">
      <c r="K4" s="154" t="s">
        <v>7</v>
      </c>
      <c r="L4" s="154"/>
      <c r="M4" s="154" t="s">
        <v>8</v>
      </c>
      <c r="N4" s="154"/>
    </row>
    <row r="5" spans="10:14" ht="18" x14ac:dyDescent="0.25">
      <c r="J5" s="6" t="s">
        <v>9</v>
      </c>
      <c r="K5" s="155">
        <f>K2</f>
        <v>2</v>
      </c>
      <c r="L5" s="155"/>
      <c r="M5" s="155">
        <f>L2</f>
        <v>1.2</v>
      </c>
      <c r="N5" s="155"/>
    </row>
    <row r="6" spans="10:14" ht="18" x14ac:dyDescent="0.25">
      <c r="J6" s="7" t="s">
        <v>10</v>
      </c>
      <c r="K6" s="156">
        <f>K2+M2</f>
        <v>5</v>
      </c>
      <c r="L6" s="156"/>
      <c r="M6" s="156">
        <f>L2+N2</f>
        <v>0.5</v>
      </c>
      <c r="N6" s="156"/>
    </row>
    <row r="9" spans="10:14" x14ac:dyDescent="0.2">
      <c r="M9" s="8">
        <v>3</v>
      </c>
      <c r="N9" s="8">
        <v>-0.7</v>
      </c>
    </row>
    <row r="10" spans="10:14" x14ac:dyDescent="0.2">
      <c r="K10" s="9" t="s">
        <v>11</v>
      </c>
      <c r="L10" s="9" t="s">
        <v>9</v>
      </c>
      <c r="M10" s="9" t="s">
        <v>10</v>
      </c>
    </row>
    <row r="11" spans="10:14" x14ac:dyDescent="0.2">
      <c r="K11" s="8">
        <v>0</v>
      </c>
      <c r="L11" s="8">
        <f>$K$2+$L$2*$K11</f>
        <v>2</v>
      </c>
      <c r="M11" s="8">
        <f>$K$2+$L$2*$K11+$M$2+$N$2*$K11</f>
        <v>5</v>
      </c>
    </row>
    <row r="12" spans="10:14" x14ac:dyDescent="0.2">
      <c r="K12" s="8">
        <v>10</v>
      </c>
      <c r="L12" s="8">
        <f>$K$2+$L$2*$K12</f>
        <v>14</v>
      </c>
      <c r="M12" s="8">
        <f>$K$2+$L$2*$K12+$M$2+$N$2*$K12</f>
        <v>10</v>
      </c>
    </row>
  </sheetData>
  <mergeCells count="6">
    <mergeCell ref="K4:L4"/>
    <mergeCell ref="M4:N4"/>
    <mergeCell ref="K5:L5"/>
    <mergeCell ref="M5:N5"/>
    <mergeCell ref="K6:L6"/>
    <mergeCell ref="M6:N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L21"/>
  <sheetViews>
    <sheetView zoomScale="110" zoomScaleNormal="110" workbookViewId="0">
      <selection activeCell="A14" sqref="A14:IV19"/>
    </sheetView>
  </sheetViews>
  <sheetFormatPr defaultRowHeight="12.75" x14ac:dyDescent="0.2"/>
  <cols>
    <col min="1" max="1" width="11" customWidth="1"/>
    <col min="2" max="4" width="7.28515625" customWidth="1"/>
    <col min="5" max="5" width="3.140625" customWidth="1"/>
    <col min="6" max="8" width="7.28515625" customWidth="1"/>
    <col min="9" max="9" width="2.5703125" customWidth="1"/>
    <col min="10" max="12" width="7.28515625" customWidth="1"/>
  </cols>
  <sheetData>
    <row r="14" spans="1:12" x14ac:dyDescent="0.2">
      <c r="B14" s="10" t="s">
        <v>12</v>
      </c>
      <c r="C14" s="10"/>
      <c r="D14" s="10"/>
      <c r="F14" s="11" t="s">
        <v>13</v>
      </c>
      <c r="G14" s="11"/>
      <c r="H14" s="11"/>
      <c r="J14" s="12" t="s">
        <v>14</v>
      </c>
      <c r="K14" s="12"/>
      <c r="L14" s="12"/>
    </row>
    <row r="15" spans="1:12" x14ac:dyDescent="0.2">
      <c r="A15" s="13" t="s">
        <v>15</v>
      </c>
      <c r="B15" s="14" t="s">
        <v>16</v>
      </c>
      <c r="C15" s="14" t="s">
        <v>17</v>
      </c>
      <c r="D15" s="14" t="s">
        <v>18</v>
      </c>
      <c r="E15" s="15"/>
      <c r="F15" s="16" t="s">
        <v>19</v>
      </c>
      <c r="G15" s="16" t="s">
        <v>17</v>
      </c>
      <c r="H15" s="16" t="s">
        <v>18</v>
      </c>
      <c r="I15" s="15"/>
      <c r="J15" s="17" t="s">
        <v>19</v>
      </c>
      <c r="K15" s="17" t="s">
        <v>16</v>
      </c>
      <c r="L15" s="17" t="s">
        <v>17</v>
      </c>
    </row>
    <row r="16" spans="1:12" x14ac:dyDescent="0.2">
      <c r="A16" s="18" t="s">
        <v>20</v>
      </c>
      <c r="B16" s="19">
        <v>0</v>
      </c>
      <c r="C16" s="19">
        <v>0</v>
      </c>
      <c r="D16" s="19">
        <v>0</v>
      </c>
      <c r="F16" s="20">
        <v>1</v>
      </c>
      <c r="G16" s="20">
        <v>0</v>
      </c>
      <c r="H16" s="20">
        <v>0</v>
      </c>
      <c r="J16" s="21">
        <v>1</v>
      </c>
      <c r="K16" s="21">
        <v>0</v>
      </c>
      <c r="L16" s="21">
        <v>0</v>
      </c>
    </row>
    <row r="17" spans="1:12" x14ac:dyDescent="0.2">
      <c r="A17" s="18" t="s">
        <v>21</v>
      </c>
      <c r="B17" s="19">
        <v>1</v>
      </c>
      <c r="C17" s="19">
        <v>0</v>
      </c>
      <c r="D17" s="19">
        <v>0</v>
      </c>
      <c r="F17" s="20">
        <v>0</v>
      </c>
      <c r="G17" s="20">
        <v>0</v>
      </c>
      <c r="H17" s="20">
        <v>0</v>
      </c>
      <c r="J17" s="21">
        <v>0</v>
      </c>
      <c r="K17" s="21">
        <v>1</v>
      </c>
      <c r="L17" s="21">
        <v>0</v>
      </c>
    </row>
    <row r="18" spans="1:12" x14ac:dyDescent="0.2">
      <c r="A18" s="18" t="s">
        <v>17</v>
      </c>
      <c r="B18" s="19">
        <v>0</v>
      </c>
      <c r="C18" s="19">
        <v>1</v>
      </c>
      <c r="D18" s="19">
        <v>0</v>
      </c>
      <c r="F18" s="20">
        <v>0</v>
      </c>
      <c r="G18" s="20">
        <v>1</v>
      </c>
      <c r="H18" s="20">
        <v>0</v>
      </c>
      <c r="J18" s="21">
        <v>0</v>
      </c>
      <c r="K18" s="21">
        <v>0</v>
      </c>
      <c r="L18" s="21">
        <v>1</v>
      </c>
    </row>
    <row r="19" spans="1:12" x14ac:dyDescent="0.2">
      <c r="A19" s="18" t="s">
        <v>18</v>
      </c>
      <c r="B19" s="19">
        <v>0</v>
      </c>
      <c r="C19" s="19">
        <v>0</v>
      </c>
      <c r="D19" s="19">
        <v>1</v>
      </c>
      <c r="F19" s="20">
        <v>0</v>
      </c>
      <c r="G19" s="20">
        <v>0</v>
      </c>
      <c r="H19" s="20">
        <v>1</v>
      </c>
      <c r="J19" s="21">
        <v>0</v>
      </c>
      <c r="K19" s="21">
        <v>0</v>
      </c>
      <c r="L19" s="21">
        <v>0</v>
      </c>
    </row>
    <row r="21" spans="1:12" x14ac:dyDescent="0.2">
      <c r="A21" s="22" t="s">
        <v>22</v>
      </c>
      <c r="B21" s="23">
        <v>2</v>
      </c>
      <c r="C21" s="19">
        <v>4</v>
      </c>
      <c r="D21" s="19">
        <v>3</v>
      </c>
    </row>
  </sheetData>
  <printOptions gridLines="1" gridLinesSet="0"/>
  <pageMargins left="0.75" right="0.75" top="1" bottom="1" header="0.5" footer="0.5"/>
  <headerFooter alignWithMargins="0">
    <oddHeader>&amp;A</oddHeader>
    <oddFooter>Page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L25"/>
  <sheetViews>
    <sheetView workbookViewId="0">
      <selection activeCell="N11" sqref="N11"/>
    </sheetView>
  </sheetViews>
  <sheetFormatPr defaultRowHeight="12.75" x14ac:dyDescent="0.2"/>
  <sheetData>
    <row r="18" spans="1:12" ht="15" x14ac:dyDescent="0.25">
      <c r="A18" s="107" t="s">
        <v>178</v>
      </c>
    </row>
    <row r="19" spans="1:12" x14ac:dyDescent="0.2">
      <c r="B19" s="10" t="s">
        <v>12</v>
      </c>
      <c r="C19" s="10"/>
      <c r="D19" s="10"/>
      <c r="F19" s="11" t="s">
        <v>13</v>
      </c>
      <c r="G19" s="11"/>
      <c r="H19" s="11"/>
      <c r="J19" s="12" t="s">
        <v>14</v>
      </c>
      <c r="K19" s="12"/>
      <c r="L19" s="12"/>
    </row>
    <row r="20" spans="1:12" x14ac:dyDescent="0.2">
      <c r="A20" s="13" t="s">
        <v>15</v>
      </c>
      <c r="B20" s="14" t="s">
        <v>16</v>
      </c>
      <c r="C20" s="14" t="s">
        <v>17</v>
      </c>
      <c r="D20" s="14" t="s">
        <v>18</v>
      </c>
      <c r="E20" s="15"/>
      <c r="F20" s="16" t="s">
        <v>19</v>
      </c>
      <c r="G20" s="16" t="s">
        <v>17</v>
      </c>
      <c r="H20" s="16" t="s">
        <v>18</v>
      </c>
      <c r="I20" s="15"/>
      <c r="J20" s="17" t="s">
        <v>19</v>
      </c>
      <c r="K20" s="17" t="s">
        <v>16</v>
      </c>
      <c r="L20" s="17" t="s">
        <v>17</v>
      </c>
    </row>
    <row r="21" spans="1:12" x14ac:dyDescent="0.2">
      <c r="A21" s="18" t="s">
        <v>20</v>
      </c>
      <c r="B21" s="19">
        <v>-1</v>
      </c>
      <c r="C21" s="19">
        <v>-1</v>
      </c>
      <c r="D21" s="19">
        <v>-1</v>
      </c>
      <c r="F21" s="20">
        <v>1</v>
      </c>
      <c r="G21" s="20">
        <v>0</v>
      </c>
      <c r="H21" s="20">
        <v>0</v>
      </c>
      <c r="J21" s="21">
        <v>1</v>
      </c>
      <c r="K21" s="21">
        <v>0</v>
      </c>
      <c r="L21" s="21">
        <v>0</v>
      </c>
    </row>
    <row r="22" spans="1:12" x14ac:dyDescent="0.2">
      <c r="A22" s="18" t="s">
        <v>21</v>
      </c>
      <c r="B22" s="19">
        <v>1</v>
      </c>
      <c r="C22" s="19">
        <v>0</v>
      </c>
      <c r="D22" s="19">
        <v>0</v>
      </c>
      <c r="F22" s="20">
        <v>-1</v>
      </c>
      <c r="G22" s="20">
        <v>-1</v>
      </c>
      <c r="H22" s="20">
        <v>-1</v>
      </c>
      <c r="J22" s="21">
        <v>0</v>
      </c>
      <c r="K22" s="21">
        <v>1</v>
      </c>
      <c r="L22" s="21">
        <v>0</v>
      </c>
    </row>
    <row r="23" spans="1:12" x14ac:dyDescent="0.2">
      <c r="A23" s="18" t="s">
        <v>17</v>
      </c>
      <c r="B23" s="19">
        <v>0</v>
      </c>
      <c r="C23" s="19">
        <v>1</v>
      </c>
      <c r="D23" s="19">
        <v>0</v>
      </c>
      <c r="F23" s="20">
        <v>0</v>
      </c>
      <c r="G23" s="20">
        <v>1</v>
      </c>
      <c r="H23" s="20">
        <v>0</v>
      </c>
      <c r="J23" s="21">
        <v>0</v>
      </c>
      <c r="K23" s="21">
        <v>0</v>
      </c>
      <c r="L23" s="21">
        <v>1</v>
      </c>
    </row>
    <row r="24" spans="1:12" x14ac:dyDescent="0.2">
      <c r="A24" s="18" t="s">
        <v>18</v>
      </c>
      <c r="B24" s="19">
        <v>0</v>
      </c>
      <c r="C24" s="19">
        <v>0</v>
      </c>
      <c r="D24" s="19">
        <v>1</v>
      </c>
      <c r="F24" s="20">
        <v>0</v>
      </c>
      <c r="G24" s="20">
        <v>0</v>
      </c>
      <c r="H24" s="20">
        <v>1</v>
      </c>
      <c r="J24" s="21">
        <v>-1</v>
      </c>
      <c r="K24" s="21">
        <v>-1</v>
      </c>
      <c r="L24" s="21">
        <v>-1</v>
      </c>
    </row>
    <row r="25" spans="1:12" ht="20.25" x14ac:dyDescent="0.3">
      <c r="A25" s="106" t="s">
        <v>179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workbookViewId="0">
      <selection activeCell="H18" sqref="H18"/>
    </sheetView>
  </sheetViews>
  <sheetFormatPr defaultRowHeight="12.75" x14ac:dyDescent="0.2"/>
  <cols>
    <col min="1" max="1" width="5.85546875" customWidth="1"/>
    <col min="2" max="2" width="12.7109375" customWidth="1"/>
  </cols>
  <sheetData>
    <row r="1" spans="1:5" x14ac:dyDescent="0.2">
      <c r="A1" s="24" t="s">
        <v>23</v>
      </c>
      <c r="B1" s="25"/>
      <c r="C1" s="25"/>
      <c r="D1" s="25"/>
      <c r="E1" s="25"/>
    </row>
    <row r="2" spans="1:5" x14ac:dyDescent="0.2">
      <c r="A2" s="26"/>
      <c r="B2" s="25"/>
      <c r="C2" s="25"/>
      <c r="D2" s="25"/>
      <c r="E2" s="25"/>
    </row>
    <row r="3" spans="1:5" x14ac:dyDescent="0.2">
      <c r="A3" s="26" t="s">
        <v>24</v>
      </c>
      <c r="B3" s="27" t="s">
        <v>25</v>
      </c>
      <c r="C3" s="25" t="s">
        <v>26</v>
      </c>
      <c r="D3" s="25" t="s">
        <v>27</v>
      </c>
      <c r="E3" s="25" t="s">
        <v>28</v>
      </c>
    </row>
    <row r="4" spans="1:5" x14ac:dyDescent="0.2">
      <c r="A4" s="25">
        <v>1</v>
      </c>
      <c r="B4" s="25">
        <v>36</v>
      </c>
      <c r="C4" s="25">
        <v>412</v>
      </c>
      <c r="D4" s="25" t="s">
        <v>29</v>
      </c>
      <c r="E4" s="25" t="s">
        <v>30</v>
      </c>
    </row>
    <row r="5" spans="1:5" x14ac:dyDescent="0.2">
      <c r="A5" s="25">
        <v>2</v>
      </c>
      <c r="B5" s="25">
        <v>22</v>
      </c>
      <c r="C5" s="25">
        <v>280</v>
      </c>
      <c r="D5" s="25" t="s">
        <v>29</v>
      </c>
      <c r="E5" s="25" t="s">
        <v>30</v>
      </c>
    </row>
    <row r="6" spans="1:5" x14ac:dyDescent="0.2">
      <c r="A6" s="25">
        <v>3</v>
      </c>
      <c r="B6" s="25">
        <v>211</v>
      </c>
      <c r="C6" s="25">
        <v>989</v>
      </c>
      <c r="D6" s="25" t="s">
        <v>31</v>
      </c>
      <c r="E6" s="25" t="s">
        <v>30</v>
      </c>
    </row>
    <row r="7" spans="1:5" x14ac:dyDescent="0.2">
      <c r="A7" s="25">
        <v>5</v>
      </c>
      <c r="B7" s="25">
        <v>77</v>
      </c>
      <c r="C7" s="25">
        <v>1789</v>
      </c>
      <c r="D7" s="25" t="s">
        <v>32</v>
      </c>
      <c r="E7" s="25" t="s">
        <v>30</v>
      </c>
    </row>
    <row r="8" spans="1:5" x14ac:dyDescent="0.2">
      <c r="A8" s="25">
        <v>8</v>
      </c>
      <c r="B8" s="25">
        <v>176</v>
      </c>
      <c r="C8" s="25">
        <v>3388</v>
      </c>
      <c r="D8" s="25" t="s">
        <v>33</v>
      </c>
      <c r="E8" s="25" t="s">
        <v>30</v>
      </c>
    </row>
    <row r="9" spans="1:5" x14ac:dyDescent="0.2">
      <c r="A9" s="25">
        <v>10</v>
      </c>
      <c r="B9" s="25">
        <v>64</v>
      </c>
      <c r="C9" s="25">
        <v>800</v>
      </c>
      <c r="D9" s="25" t="s">
        <v>32</v>
      </c>
      <c r="E9" s="25" t="s">
        <v>30</v>
      </c>
    </row>
    <row r="10" spans="1:5" x14ac:dyDescent="0.2">
      <c r="A10" s="25">
        <v>15</v>
      </c>
      <c r="B10" s="25">
        <v>273</v>
      </c>
      <c r="C10" s="25">
        <v>3117</v>
      </c>
      <c r="D10" s="25" t="s">
        <v>33</v>
      </c>
      <c r="E10" s="25" t="s">
        <v>30</v>
      </c>
    </row>
    <row r="11" spans="1:5" x14ac:dyDescent="0.2">
      <c r="A11" s="25">
        <v>4</v>
      </c>
      <c r="B11" s="25">
        <v>5</v>
      </c>
      <c r="C11" s="25">
        <v>650</v>
      </c>
      <c r="D11" s="25" t="s">
        <v>29</v>
      </c>
      <c r="E11" s="25" t="s">
        <v>34</v>
      </c>
    </row>
    <row r="12" spans="1:5" x14ac:dyDescent="0.2">
      <c r="A12" s="25">
        <v>6</v>
      </c>
      <c r="B12" s="25">
        <v>1</v>
      </c>
      <c r="C12" s="25">
        <v>1259</v>
      </c>
      <c r="D12" s="25" t="s">
        <v>29</v>
      </c>
      <c r="E12" s="25" t="s">
        <v>34</v>
      </c>
    </row>
    <row r="13" spans="1:5" x14ac:dyDescent="0.2">
      <c r="A13" s="25">
        <v>7</v>
      </c>
      <c r="B13" s="25">
        <v>15</v>
      </c>
      <c r="C13" s="25">
        <v>820</v>
      </c>
      <c r="D13" s="25" t="s">
        <v>29</v>
      </c>
      <c r="E13" s="25" t="s">
        <v>34</v>
      </c>
    </row>
    <row r="14" spans="1:5" x14ac:dyDescent="0.2">
      <c r="A14" s="25">
        <v>9</v>
      </c>
      <c r="B14" s="25">
        <v>13</v>
      </c>
      <c r="C14" s="25">
        <v>582</v>
      </c>
      <c r="D14" s="25" t="s">
        <v>29</v>
      </c>
      <c r="E14" s="25" t="s">
        <v>34</v>
      </c>
    </row>
    <row r="15" spans="1:5" x14ac:dyDescent="0.2">
      <c r="A15" s="25">
        <v>11</v>
      </c>
      <c r="B15" s="25">
        <v>28</v>
      </c>
      <c r="C15" s="25">
        <v>648</v>
      </c>
      <c r="D15" s="25" t="s">
        <v>29</v>
      </c>
      <c r="E15" s="25" t="s">
        <v>34</v>
      </c>
    </row>
    <row r="16" spans="1:5" x14ac:dyDescent="0.2">
      <c r="A16" s="25">
        <v>12</v>
      </c>
      <c r="B16" s="25">
        <v>3</v>
      </c>
      <c r="C16" s="25">
        <v>1364</v>
      </c>
      <c r="D16" s="25" t="s">
        <v>29</v>
      </c>
      <c r="E16" s="25" t="s">
        <v>34</v>
      </c>
    </row>
    <row r="17" spans="1:5" x14ac:dyDescent="0.2">
      <c r="A17" s="25">
        <v>13</v>
      </c>
      <c r="B17" s="25">
        <v>3</v>
      </c>
      <c r="C17" s="25">
        <v>494</v>
      </c>
      <c r="D17" s="25" t="s">
        <v>29</v>
      </c>
      <c r="E17" s="25" t="s">
        <v>34</v>
      </c>
    </row>
    <row r="18" spans="1:5" x14ac:dyDescent="0.2">
      <c r="A18" s="25">
        <v>14</v>
      </c>
      <c r="B18" s="25">
        <v>0</v>
      </c>
      <c r="C18" s="25">
        <v>475</v>
      </c>
      <c r="D18" s="25" t="s">
        <v>29</v>
      </c>
      <c r="E18" s="25" t="s">
        <v>34</v>
      </c>
    </row>
    <row r="19" spans="1:5" x14ac:dyDescent="0.2">
      <c r="A19" s="25">
        <v>16</v>
      </c>
      <c r="B19" s="25">
        <v>14</v>
      </c>
      <c r="C19" s="25">
        <v>698</v>
      </c>
      <c r="D19" s="25" t="s">
        <v>32</v>
      </c>
      <c r="E19" s="25" t="s">
        <v>34</v>
      </c>
    </row>
    <row r="20" spans="1:5" x14ac:dyDescent="0.2">
      <c r="A20" s="25">
        <v>17</v>
      </c>
      <c r="B20" s="25">
        <v>8</v>
      </c>
      <c r="C20" s="25">
        <v>801</v>
      </c>
      <c r="D20" s="25" t="s">
        <v>29</v>
      </c>
      <c r="E20" s="25" t="s">
        <v>34</v>
      </c>
    </row>
    <row r="21" spans="1:5" x14ac:dyDescent="0.2">
      <c r="A21" s="25">
        <v>18</v>
      </c>
      <c r="B21" s="25">
        <v>4</v>
      </c>
      <c r="C21" s="25">
        <v>810</v>
      </c>
      <c r="D21" s="25" t="s">
        <v>33</v>
      </c>
      <c r="E21" s="25" t="s">
        <v>34</v>
      </c>
    </row>
    <row r="22" spans="1:5" x14ac:dyDescent="0.2">
      <c r="A22" s="25">
        <v>19</v>
      </c>
      <c r="B22" s="25">
        <v>17</v>
      </c>
      <c r="C22" s="25">
        <v>3292</v>
      </c>
      <c r="D22" s="25" t="s">
        <v>33</v>
      </c>
      <c r="E22" s="25" t="s">
        <v>34</v>
      </c>
    </row>
    <row r="23" spans="1:5" x14ac:dyDescent="0.2">
      <c r="A23" s="25">
        <v>20</v>
      </c>
      <c r="B23" s="25">
        <v>5</v>
      </c>
      <c r="C23" s="25">
        <v>356</v>
      </c>
      <c r="D23" s="25" t="s">
        <v>33</v>
      </c>
      <c r="E23" s="25" t="s">
        <v>34</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9"/>
  <sheetViews>
    <sheetView zoomScaleNormal="100" workbookViewId="0">
      <selection activeCell="L27" sqref="L27"/>
    </sheetView>
  </sheetViews>
  <sheetFormatPr defaultRowHeight="12.75" x14ac:dyDescent="0.2"/>
  <cols>
    <col min="1" max="1" width="11.85546875" style="26" customWidth="1"/>
    <col min="2" max="2" width="11.7109375" style="26" customWidth="1"/>
    <col min="3" max="3" width="13.42578125" style="26" customWidth="1"/>
    <col min="4" max="9" width="9.140625" style="26"/>
    <col min="10" max="10" width="9.42578125" style="26" customWidth="1"/>
    <col min="11" max="11" width="9.140625" style="26" customWidth="1"/>
    <col min="12" max="12" width="8.5703125" style="26" customWidth="1"/>
    <col min="13" max="13" width="7.28515625" style="26" customWidth="1"/>
    <col min="14" max="15" width="10.42578125" style="26" customWidth="1"/>
    <col min="16" max="16" width="18" style="26" customWidth="1"/>
    <col min="17" max="22" width="9.140625" style="26"/>
    <col min="23" max="23" width="10.7109375" style="26" customWidth="1"/>
    <col min="24" max="24" width="9.140625" style="26"/>
    <col min="25" max="25" width="9.5703125" style="26" customWidth="1"/>
    <col min="26" max="26" width="12" style="26" bestFit="1" customWidth="1"/>
    <col min="27" max="16384" width="9.140625" style="26"/>
  </cols>
  <sheetData>
    <row r="1" spans="1:26" x14ac:dyDescent="0.2">
      <c r="A1" s="24" t="s">
        <v>23</v>
      </c>
      <c r="B1" s="25"/>
      <c r="C1" s="25"/>
      <c r="D1" s="25"/>
      <c r="E1" s="25"/>
      <c r="G1" s="25"/>
      <c r="H1" s="25"/>
      <c r="I1" s="25"/>
      <c r="K1" s="24" t="s">
        <v>35</v>
      </c>
      <c r="P1" s="26" t="s">
        <v>36</v>
      </c>
      <c r="X1" s="25" t="s">
        <v>26</v>
      </c>
      <c r="Y1" s="27" t="s">
        <v>30</v>
      </c>
      <c r="Z1" s="27" t="s">
        <v>37</v>
      </c>
    </row>
    <row r="2" spans="1:26" ht="13.5" thickBot="1" x14ac:dyDescent="0.25">
      <c r="B2" s="25"/>
      <c r="C2" s="25"/>
      <c r="D2" s="25"/>
      <c r="E2" s="25"/>
      <c r="F2" s="28" t="s">
        <v>38</v>
      </c>
      <c r="G2" s="29"/>
      <c r="H2" s="29"/>
      <c r="X2" s="25">
        <v>412</v>
      </c>
      <c r="Y2" s="25">
        <v>1</v>
      </c>
      <c r="Z2" s="25">
        <f t="shared" ref="Z2:Z21" si="0">Y2*X2</f>
        <v>412</v>
      </c>
    </row>
    <row r="3" spans="1:26" x14ac:dyDescent="0.2">
      <c r="A3" s="26" t="s">
        <v>24</v>
      </c>
      <c r="B3" s="27" t="s">
        <v>25</v>
      </c>
      <c r="C3" s="25" t="s">
        <v>26</v>
      </c>
      <c r="D3" s="25" t="s">
        <v>27</v>
      </c>
      <c r="E3" s="25" t="s">
        <v>28</v>
      </c>
      <c r="F3" s="29" t="s">
        <v>26</v>
      </c>
      <c r="G3" s="29" t="s">
        <v>34</v>
      </c>
      <c r="H3" s="29" t="s">
        <v>30</v>
      </c>
      <c r="I3" s="30" t="s">
        <v>39</v>
      </c>
      <c r="J3" s="29" t="s">
        <v>40</v>
      </c>
      <c r="K3" s="31" t="s">
        <v>41</v>
      </c>
      <c r="L3" s="25" t="s">
        <v>26</v>
      </c>
      <c r="M3" s="25" t="s">
        <v>34</v>
      </c>
      <c r="N3" s="27" t="s">
        <v>42</v>
      </c>
      <c r="O3" s="89" t="s">
        <v>25</v>
      </c>
      <c r="P3" s="32" t="s">
        <v>43</v>
      </c>
      <c r="Q3" s="32"/>
      <c r="X3" s="25">
        <v>280</v>
      </c>
      <c r="Y3" s="25">
        <v>1</v>
      </c>
      <c r="Z3" s="25">
        <f t="shared" si="0"/>
        <v>280</v>
      </c>
    </row>
    <row r="4" spans="1:26" x14ac:dyDescent="0.2">
      <c r="A4" s="26">
        <v>1</v>
      </c>
      <c r="B4" s="25">
        <v>36</v>
      </c>
      <c r="C4" s="25">
        <v>412</v>
      </c>
      <c r="D4" s="25" t="s">
        <v>29</v>
      </c>
      <c r="E4" s="25" t="s">
        <v>30</v>
      </c>
      <c r="F4" s="29">
        <v>412</v>
      </c>
      <c r="G4" s="29"/>
      <c r="H4" s="25">
        <v>36</v>
      </c>
      <c r="I4" s="24">
        <f>$G$26+$H$26*F4</f>
        <v>13.609659537296636</v>
      </c>
      <c r="J4" s="29">
        <f>$B$31+$B$32*F4+$B$33</f>
        <v>-8.8950442411933324</v>
      </c>
      <c r="K4" s="31">
        <f>$B$31+$B$32*F4</f>
        <v>84.832452728558209</v>
      </c>
      <c r="L4" s="25">
        <v>412</v>
      </c>
      <c r="M4" s="25">
        <v>0</v>
      </c>
      <c r="N4" s="25">
        <f t="shared" ref="N4:N23" si="1">M4*L4</f>
        <v>0</v>
      </c>
      <c r="O4" s="25">
        <v>36</v>
      </c>
      <c r="P4" s="33" t="s">
        <v>44</v>
      </c>
      <c r="Q4" s="33">
        <v>0.81813746763363815</v>
      </c>
      <c r="X4" s="25">
        <v>989</v>
      </c>
      <c r="Y4" s="25">
        <v>1</v>
      </c>
      <c r="Z4" s="25">
        <f t="shared" si="0"/>
        <v>989</v>
      </c>
    </row>
    <row r="5" spans="1:26" x14ac:dyDescent="0.2">
      <c r="A5" s="26">
        <v>2</v>
      </c>
      <c r="B5" s="25">
        <v>22</v>
      </c>
      <c r="C5" s="25">
        <v>280</v>
      </c>
      <c r="D5" s="25" t="s">
        <v>29</v>
      </c>
      <c r="E5" s="25" t="s">
        <v>30</v>
      </c>
      <c r="F5" s="29">
        <v>280</v>
      </c>
      <c r="G5" s="29"/>
      <c r="H5" s="25">
        <v>22</v>
      </c>
      <c r="I5" s="24">
        <f t="shared" ref="I5:I23" si="2">$G$26+$H$26*F5</f>
        <v>7.3345987403853208</v>
      </c>
      <c r="J5" s="29">
        <f t="shared" ref="J5:J23" si="3">$B$31+$B$32*F5+$B$33</f>
        <v>-13.330833580796948</v>
      </c>
      <c r="K5" s="31">
        <f t="shared" ref="K5:K23" si="4">$B$31+$B$32*F5</f>
        <v>80.396663388954593</v>
      </c>
      <c r="L5" s="25">
        <v>280</v>
      </c>
      <c r="M5" s="25">
        <v>0</v>
      </c>
      <c r="N5" s="25">
        <f t="shared" si="1"/>
        <v>0</v>
      </c>
      <c r="O5" s="25">
        <v>22</v>
      </c>
      <c r="P5" s="33" t="s">
        <v>45</v>
      </c>
      <c r="Q5" s="33">
        <v>0.66934891594598234</v>
      </c>
      <c r="X5" s="25">
        <v>1789</v>
      </c>
      <c r="Y5" s="25">
        <v>1</v>
      </c>
      <c r="Z5" s="25">
        <f t="shared" si="0"/>
        <v>1789</v>
      </c>
    </row>
    <row r="6" spans="1:26" x14ac:dyDescent="0.2">
      <c r="A6" s="26">
        <v>3</v>
      </c>
      <c r="B6" s="25">
        <v>211</v>
      </c>
      <c r="C6" s="25">
        <v>989</v>
      </c>
      <c r="D6" s="25" t="s">
        <v>31</v>
      </c>
      <c r="E6" s="25" t="s">
        <v>30</v>
      </c>
      <c r="F6" s="29">
        <v>989</v>
      </c>
      <c r="G6" s="29"/>
      <c r="H6" s="25">
        <v>211</v>
      </c>
      <c r="I6" s="24">
        <f t="shared" si="2"/>
        <v>41.039281354098371</v>
      </c>
      <c r="J6" s="29">
        <f t="shared" si="3"/>
        <v>10.494731887225541</v>
      </c>
      <c r="K6" s="31">
        <f t="shared" si="4"/>
        <v>104.22222885697708</v>
      </c>
      <c r="L6" s="25">
        <v>989</v>
      </c>
      <c r="M6" s="25">
        <v>0</v>
      </c>
      <c r="N6" s="25">
        <f t="shared" si="1"/>
        <v>0</v>
      </c>
      <c r="O6" s="25">
        <v>211</v>
      </c>
      <c r="P6" s="33" t="s">
        <v>46</v>
      </c>
      <c r="Q6" s="33">
        <v>0.63044878841021557</v>
      </c>
      <c r="X6" s="25">
        <v>3388</v>
      </c>
      <c r="Y6" s="25">
        <v>1</v>
      </c>
      <c r="Z6" s="25">
        <f t="shared" si="0"/>
        <v>3388</v>
      </c>
    </row>
    <row r="7" spans="1:26" x14ac:dyDescent="0.2">
      <c r="A7" s="26">
        <v>5</v>
      </c>
      <c r="B7" s="25">
        <v>77</v>
      </c>
      <c r="C7" s="25">
        <v>1789</v>
      </c>
      <c r="D7" s="25" t="s">
        <v>32</v>
      </c>
      <c r="E7" s="25" t="s">
        <v>30</v>
      </c>
      <c r="F7" s="29">
        <v>1789</v>
      </c>
      <c r="G7" s="29"/>
      <c r="H7" s="25">
        <v>77</v>
      </c>
      <c r="I7" s="24">
        <f t="shared" si="2"/>
        <v>79.069952850530569</v>
      </c>
      <c r="J7" s="29">
        <f t="shared" si="3"/>
        <v>37.378303642399032</v>
      </c>
      <c r="K7" s="31">
        <f t="shared" si="4"/>
        <v>131.10580061215057</v>
      </c>
      <c r="L7" s="25">
        <v>1789</v>
      </c>
      <c r="M7" s="25">
        <v>0</v>
      </c>
      <c r="N7" s="25">
        <f t="shared" si="1"/>
        <v>0</v>
      </c>
      <c r="O7" s="25">
        <v>77</v>
      </c>
      <c r="P7" s="33" t="s">
        <v>47</v>
      </c>
      <c r="Q7" s="33">
        <v>47.52242567147151</v>
      </c>
      <c r="X7" s="25">
        <v>800</v>
      </c>
      <c r="Y7" s="25">
        <v>1</v>
      </c>
      <c r="Z7" s="25">
        <f t="shared" si="0"/>
        <v>800</v>
      </c>
    </row>
    <row r="8" spans="1:26" ht="13.5" thickBot="1" x14ac:dyDescent="0.25">
      <c r="A8" s="26">
        <v>8</v>
      </c>
      <c r="B8" s="25">
        <v>176</v>
      </c>
      <c r="C8" s="25">
        <v>3388</v>
      </c>
      <c r="D8" s="25" t="s">
        <v>33</v>
      </c>
      <c r="E8" s="25" t="s">
        <v>30</v>
      </c>
      <c r="F8" s="29">
        <v>3388</v>
      </c>
      <c r="G8" s="29"/>
      <c r="H8" s="25">
        <v>176</v>
      </c>
      <c r="I8" s="24">
        <f t="shared" si="2"/>
        <v>155.08375750402448</v>
      </c>
      <c r="J8" s="29">
        <f t="shared" si="3"/>
        <v>91.111842688052036</v>
      </c>
      <c r="K8" s="31">
        <f t="shared" si="4"/>
        <v>184.83933965780358</v>
      </c>
      <c r="L8" s="25">
        <v>3388</v>
      </c>
      <c r="M8" s="25">
        <v>0</v>
      </c>
      <c r="N8" s="25">
        <f t="shared" si="1"/>
        <v>0</v>
      </c>
      <c r="O8" s="25">
        <v>176</v>
      </c>
      <c r="P8" s="34" t="s">
        <v>48</v>
      </c>
      <c r="Q8" s="34">
        <v>20</v>
      </c>
      <c r="X8" s="25">
        <v>3117</v>
      </c>
      <c r="Y8" s="25">
        <v>1</v>
      </c>
      <c r="Z8" s="25">
        <f t="shared" si="0"/>
        <v>3117</v>
      </c>
    </row>
    <row r="9" spans="1:26" x14ac:dyDescent="0.2">
      <c r="A9" s="26">
        <v>10</v>
      </c>
      <c r="B9" s="25">
        <v>64</v>
      </c>
      <c r="C9" s="25">
        <v>800</v>
      </c>
      <c r="D9" s="25" t="s">
        <v>32</v>
      </c>
      <c r="E9" s="25" t="s">
        <v>30</v>
      </c>
      <c r="F9" s="29">
        <v>800</v>
      </c>
      <c r="G9" s="29"/>
      <c r="H9" s="25">
        <v>64</v>
      </c>
      <c r="I9" s="24">
        <f t="shared" si="2"/>
        <v>32.054535213066259</v>
      </c>
      <c r="J9" s="29">
        <f t="shared" si="3"/>
        <v>4.1434880600658062</v>
      </c>
      <c r="K9" s="31">
        <f t="shared" si="4"/>
        <v>97.870985029817348</v>
      </c>
      <c r="L9" s="25">
        <v>800</v>
      </c>
      <c r="M9" s="25">
        <v>0</v>
      </c>
      <c r="N9" s="25">
        <f t="shared" si="1"/>
        <v>0</v>
      </c>
      <c r="O9" s="25">
        <v>64</v>
      </c>
      <c r="X9" s="25">
        <v>650</v>
      </c>
      <c r="Y9" s="25">
        <v>0</v>
      </c>
      <c r="Z9" s="25">
        <f t="shared" si="0"/>
        <v>0</v>
      </c>
    </row>
    <row r="10" spans="1:26" ht="13.5" thickBot="1" x14ac:dyDescent="0.25">
      <c r="A10" s="26">
        <v>15</v>
      </c>
      <c r="B10" s="25">
        <v>273</v>
      </c>
      <c r="C10" s="25">
        <v>3117</v>
      </c>
      <c r="D10" s="25" t="s">
        <v>33</v>
      </c>
      <c r="E10" s="25" t="s">
        <v>30</v>
      </c>
      <c r="F10" s="29">
        <v>3117</v>
      </c>
      <c r="G10" s="29"/>
      <c r="H10" s="25">
        <v>273</v>
      </c>
      <c r="I10" s="24">
        <f t="shared" si="2"/>
        <v>142.20086753460805</v>
      </c>
      <c r="J10" s="29">
        <f t="shared" si="3"/>
        <v>82.005032755987003</v>
      </c>
      <c r="K10" s="31">
        <f t="shared" si="4"/>
        <v>175.73252972573854</v>
      </c>
      <c r="L10" s="25">
        <v>3117</v>
      </c>
      <c r="M10" s="25">
        <v>0</v>
      </c>
      <c r="N10" s="25">
        <f t="shared" si="1"/>
        <v>0</v>
      </c>
      <c r="O10" s="25">
        <v>273</v>
      </c>
      <c r="P10" s="26" t="s">
        <v>49</v>
      </c>
      <c r="X10" s="25">
        <v>1259</v>
      </c>
      <c r="Y10" s="25">
        <v>0</v>
      </c>
      <c r="Z10" s="25">
        <f t="shared" si="0"/>
        <v>0</v>
      </c>
    </row>
    <row r="11" spans="1:26" x14ac:dyDescent="0.2">
      <c r="A11" s="26">
        <v>4</v>
      </c>
      <c r="B11" s="25">
        <v>5</v>
      </c>
      <c r="C11" s="25">
        <v>650</v>
      </c>
      <c r="D11" s="25" t="s">
        <v>29</v>
      </c>
      <c r="E11" s="25" t="s">
        <v>34</v>
      </c>
      <c r="F11" s="29">
        <v>650</v>
      </c>
      <c r="G11" s="25">
        <v>5</v>
      </c>
      <c r="H11" s="29"/>
      <c r="I11" s="24">
        <f t="shared" si="2"/>
        <v>24.923784307485217</v>
      </c>
      <c r="J11" s="29">
        <f t="shared" si="3"/>
        <v>-0.8971816440292173</v>
      </c>
      <c r="K11" s="31">
        <f t="shared" si="4"/>
        <v>92.830315325722324</v>
      </c>
      <c r="L11" s="25">
        <v>650</v>
      </c>
      <c r="M11" s="25">
        <v>1</v>
      </c>
      <c r="N11" s="25">
        <f t="shared" si="1"/>
        <v>650</v>
      </c>
      <c r="O11" s="25">
        <v>5</v>
      </c>
      <c r="P11" s="35"/>
      <c r="Q11" s="35" t="s">
        <v>50</v>
      </c>
      <c r="R11" s="35" t="s">
        <v>51</v>
      </c>
      <c r="S11" s="35" t="s">
        <v>52</v>
      </c>
      <c r="T11" s="35" t="s">
        <v>53</v>
      </c>
      <c r="U11" s="35" t="s">
        <v>54</v>
      </c>
      <c r="X11" s="25">
        <v>820</v>
      </c>
      <c r="Y11" s="25">
        <v>0</v>
      </c>
      <c r="Z11" s="25">
        <f t="shared" si="0"/>
        <v>0</v>
      </c>
    </row>
    <row r="12" spans="1:26" x14ac:dyDescent="0.2">
      <c r="A12" s="26">
        <v>6</v>
      </c>
      <c r="B12" s="25">
        <v>1</v>
      </c>
      <c r="C12" s="25">
        <v>1259</v>
      </c>
      <c r="D12" s="25" t="s">
        <v>29</v>
      </c>
      <c r="E12" s="25" t="s">
        <v>34</v>
      </c>
      <c r="F12" s="29">
        <v>1259</v>
      </c>
      <c r="G12" s="25">
        <v>1</v>
      </c>
      <c r="H12" s="29"/>
      <c r="I12" s="24">
        <f t="shared" si="2"/>
        <v>53.874632984144242</v>
      </c>
      <c r="J12" s="29">
        <f t="shared" si="3"/>
        <v>19.567937354596594</v>
      </c>
      <c r="K12" s="31">
        <f t="shared" si="4"/>
        <v>113.29543432434814</v>
      </c>
      <c r="L12" s="25">
        <v>1259</v>
      </c>
      <c r="M12" s="25">
        <v>1</v>
      </c>
      <c r="N12" s="25">
        <f t="shared" si="1"/>
        <v>1259</v>
      </c>
      <c r="O12" s="25">
        <v>1</v>
      </c>
      <c r="P12" s="33" t="s">
        <v>55</v>
      </c>
      <c r="Q12" s="33">
        <v>2</v>
      </c>
      <c r="R12" s="33">
        <v>77719.273991090915</v>
      </c>
      <c r="S12" s="33">
        <v>38859.636995545457</v>
      </c>
      <c r="T12" s="33">
        <v>17.206856592707787</v>
      </c>
      <c r="U12" s="33">
        <v>8.2157001928538133E-5</v>
      </c>
      <c r="X12" s="25">
        <v>582</v>
      </c>
      <c r="Y12" s="25">
        <v>0</v>
      </c>
      <c r="Z12" s="25">
        <f t="shared" si="0"/>
        <v>0</v>
      </c>
    </row>
    <row r="13" spans="1:26" x14ac:dyDescent="0.2">
      <c r="A13" s="26">
        <v>7</v>
      </c>
      <c r="B13" s="25">
        <v>15</v>
      </c>
      <c r="C13" s="25">
        <v>820</v>
      </c>
      <c r="D13" s="25" t="s">
        <v>29</v>
      </c>
      <c r="E13" s="25" t="s">
        <v>34</v>
      </c>
      <c r="F13" s="29">
        <v>820</v>
      </c>
      <c r="G13" s="25">
        <v>15</v>
      </c>
      <c r="H13" s="29"/>
      <c r="I13" s="24">
        <f t="shared" si="2"/>
        <v>33.005302000477066</v>
      </c>
      <c r="J13" s="29">
        <f t="shared" si="3"/>
        <v>4.8155773539451445</v>
      </c>
      <c r="K13" s="31">
        <f t="shared" si="4"/>
        <v>98.543074323696686</v>
      </c>
      <c r="L13" s="25">
        <v>820</v>
      </c>
      <c r="M13" s="25">
        <v>1</v>
      </c>
      <c r="N13" s="25">
        <f t="shared" si="1"/>
        <v>820</v>
      </c>
      <c r="O13" s="25">
        <v>15</v>
      </c>
      <c r="P13" s="33" t="s">
        <v>56</v>
      </c>
      <c r="Q13" s="33">
        <v>17</v>
      </c>
      <c r="R13" s="33">
        <v>38392.476008909078</v>
      </c>
      <c r="S13" s="33">
        <v>2258.3809417005341</v>
      </c>
      <c r="T13" s="33"/>
      <c r="U13" s="33"/>
      <c r="X13" s="25">
        <v>648</v>
      </c>
      <c r="Y13" s="25">
        <v>0</v>
      </c>
      <c r="Z13" s="25">
        <f t="shared" si="0"/>
        <v>0</v>
      </c>
    </row>
    <row r="14" spans="1:26" ht="13.5" thickBot="1" x14ac:dyDescent="0.25">
      <c r="A14" s="26">
        <v>9</v>
      </c>
      <c r="B14" s="25">
        <v>13</v>
      </c>
      <c r="C14" s="25">
        <v>582</v>
      </c>
      <c r="D14" s="25" t="s">
        <v>29</v>
      </c>
      <c r="E14" s="25" t="s">
        <v>34</v>
      </c>
      <c r="F14" s="29">
        <v>582</v>
      </c>
      <c r="G14" s="25">
        <v>13</v>
      </c>
      <c r="H14" s="29"/>
      <c r="I14" s="24">
        <f t="shared" si="2"/>
        <v>21.691177230288481</v>
      </c>
      <c r="J14" s="29">
        <f t="shared" si="3"/>
        <v>-3.1822852432189563</v>
      </c>
      <c r="K14" s="31">
        <f t="shared" si="4"/>
        <v>90.545211726532585</v>
      </c>
      <c r="L14" s="25">
        <v>582</v>
      </c>
      <c r="M14" s="25">
        <v>1</v>
      </c>
      <c r="N14" s="25">
        <f t="shared" si="1"/>
        <v>582</v>
      </c>
      <c r="O14" s="25">
        <v>13</v>
      </c>
      <c r="P14" s="34" t="s">
        <v>57</v>
      </c>
      <c r="Q14" s="34">
        <v>19</v>
      </c>
      <c r="R14" s="34">
        <v>116111.75</v>
      </c>
      <c r="S14" s="34"/>
      <c r="T14" s="34"/>
      <c r="U14" s="34"/>
      <c r="X14" s="25">
        <v>1364</v>
      </c>
      <c r="Y14" s="25">
        <v>0</v>
      </c>
      <c r="Z14" s="25">
        <f t="shared" si="0"/>
        <v>0</v>
      </c>
    </row>
    <row r="15" spans="1:26" ht="13.5" thickBot="1" x14ac:dyDescent="0.25">
      <c r="A15" s="26">
        <v>11</v>
      </c>
      <c r="B15" s="25">
        <v>28</v>
      </c>
      <c r="C15" s="25">
        <v>648</v>
      </c>
      <c r="D15" s="25" t="s">
        <v>29</v>
      </c>
      <c r="E15" s="25" t="s">
        <v>34</v>
      </c>
      <c r="F15" s="29">
        <v>648</v>
      </c>
      <c r="G15" s="25">
        <v>28</v>
      </c>
      <c r="H15" s="29"/>
      <c r="I15" s="24">
        <f t="shared" si="2"/>
        <v>24.828707628744137</v>
      </c>
      <c r="J15" s="29">
        <f t="shared" si="3"/>
        <v>-0.96439057341714829</v>
      </c>
      <c r="K15" s="31">
        <f t="shared" si="4"/>
        <v>92.763106396334393</v>
      </c>
      <c r="L15" s="25">
        <v>648</v>
      </c>
      <c r="M15" s="25">
        <v>1</v>
      </c>
      <c r="N15" s="25">
        <f t="shared" si="1"/>
        <v>648</v>
      </c>
      <c r="O15" s="25">
        <v>28</v>
      </c>
      <c r="X15" s="25">
        <v>494</v>
      </c>
      <c r="Y15" s="25">
        <v>0</v>
      </c>
      <c r="Z15" s="25">
        <f t="shared" si="0"/>
        <v>0</v>
      </c>
    </row>
    <row r="16" spans="1:26" x14ac:dyDescent="0.2">
      <c r="A16" s="26">
        <v>12</v>
      </c>
      <c r="B16" s="25">
        <v>3</v>
      </c>
      <c r="C16" s="25">
        <v>1364</v>
      </c>
      <c r="D16" s="25" t="s">
        <v>29</v>
      </c>
      <c r="E16" s="25" t="s">
        <v>34</v>
      </c>
      <c r="F16" s="29">
        <v>1364</v>
      </c>
      <c r="G16" s="25">
        <v>3</v>
      </c>
      <c r="H16" s="29"/>
      <c r="I16" s="24">
        <f t="shared" si="2"/>
        <v>58.866158618050967</v>
      </c>
      <c r="J16" s="29">
        <f t="shared" si="3"/>
        <v>23.096406147463114</v>
      </c>
      <c r="K16" s="31">
        <f t="shared" si="4"/>
        <v>116.82390311721466</v>
      </c>
      <c r="L16" s="25">
        <v>1364</v>
      </c>
      <c r="M16" s="25">
        <v>1</v>
      </c>
      <c r="N16" s="25">
        <f t="shared" si="1"/>
        <v>1364</v>
      </c>
      <c r="O16" s="25">
        <v>3</v>
      </c>
      <c r="P16" s="35"/>
      <c r="Q16" s="35" t="s">
        <v>22</v>
      </c>
      <c r="R16" s="35" t="s">
        <v>47</v>
      </c>
      <c r="S16" s="35" t="s">
        <v>58</v>
      </c>
      <c r="T16" s="35" t="s">
        <v>59</v>
      </c>
      <c r="U16" s="35" t="s">
        <v>60</v>
      </c>
      <c r="V16" s="35" t="s">
        <v>61</v>
      </c>
      <c r="X16" s="25">
        <v>475</v>
      </c>
      <c r="Y16" s="25">
        <v>0</v>
      </c>
      <c r="Z16" s="25">
        <f t="shared" si="0"/>
        <v>0</v>
      </c>
    </row>
    <row r="17" spans="1:26" x14ac:dyDescent="0.2">
      <c r="A17" s="26">
        <v>13</v>
      </c>
      <c r="B17" s="25">
        <v>3</v>
      </c>
      <c r="C17" s="25">
        <v>494</v>
      </c>
      <c r="D17" s="25" t="s">
        <v>29</v>
      </c>
      <c r="E17" s="25" t="s">
        <v>34</v>
      </c>
      <c r="F17" s="29">
        <v>494</v>
      </c>
      <c r="G17" s="25">
        <v>3</v>
      </c>
      <c r="H17" s="29"/>
      <c r="I17" s="24">
        <f t="shared" si="2"/>
        <v>17.507803365680939</v>
      </c>
      <c r="J17" s="29">
        <f t="shared" si="3"/>
        <v>-6.1394781362880479</v>
      </c>
      <c r="K17" s="31">
        <f t="shared" si="4"/>
        <v>87.588018833463494</v>
      </c>
      <c r="L17" s="25">
        <v>494</v>
      </c>
      <c r="M17" s="25">
        <v>1</v>
      </c>
      <c r="N17" s="25">
        <f t="shared" si="1"/>
        <v>494</v>
      </c>
      <c r="O17" s="25">
        <v>3</v>
      </c>
      <c r="P17" s="33" t="s">
        <v>62</v>
      </c>
      <c r="Q17" s="33">
        <v>70.98741327464387</v>
      </c>
      <c r="R17" s="33">
        <v>25.37673706050586</v>
      </c>
      <c r="S17" s="33">
        <v>2.7973420343753528</v>
      </c>
      <c r="T17" s="33">
        <v>1.237441492239838E-2</v>
      </c>
      <c r="U17" s="33">
        <v>17.447178109808547</v>
      </c>
      <c r="V17" s="33">
        <v>124.52764843947919</v>
      </c>
      <c r="X17" s="25">
        <v>698</v>
      </c>
      <c r="Y17" s="25">
        <v>0</v>
      </c>
      <c r="Z17" s="25">
        <f t="shared" si="0"/>
        <v>0</v>
      </c>
    </row>
    <row r="18" spans="1:26" x14ac:dyDescent="0.2">
      <c r="A18" s="26">
        <v>14</v>
      </c>
      <c r="B18" s="25">
        <v>0</v>
      </c>
      <c r="C18" s="25">
        <v>475</v>
      </c>
      <c r="D18" s="25" t="s">
        <v>29</v>
      </c>
      <c r="E18" s="25" t="s">
        <v>34</v>
      </c>
      <c r="F18" s="29">
        <v>475</v>
      </c>
      <c r="G18" s="25">
        <v>0</v>
      </c>
      <c r="H18" s="29"/>
      <c r="I18" s="24">
        <f t="shared" si="2"/>
        <v>16.604574917640672</v>
      </c>
      <c r="J18" s="29">
        <f t="shared" si="3"/>
        <v>-6.7779629654734208</v>
      </c>
      <c r="K18" s="31">
        <f t="shared" si="4"/>
        <v>86.949534004278121</v>
      </c>
      <c r="L18" s="25">
        <v>475</v>
      </c>
      <c r="M18" s="25">
        <v>1</v>
      </c>
      <c r="N18" s="25">
        <f t="shared" si="1"/>
        <v>475</v>
      </c>
      <c r="O18" s="25">
        <v>0</v>
      </c>
      <c r="P18" s="33" t="s">
        <v>26</v>
      </c>
      <c r="Q18" s="33">
        <v>3.360446469396685E-2</v>
      </c>
      <c r="R18" s="33">
        <v>1.1645868892947473E-2</v>
      </c>
      <c r="S18" s="33">
        <v>2.8855266191702627</v>
      </c>
      <c r="T18" s="33">
        <v>1.0272738426645941E-2</v>
      </c>
      <c r="U18" s="33">
        <v>9.033829086221825E-3</v>
      </c>
      <c r="V18" s="33">
        <v>5.8175100301711871E-2</v>
      </c>
      <c r="X18" s="25">
        <v>801</v>
      </c>
      <c r="Y18" s="25">
        <v>0</v>
      </c>
      <c r="Z18" s="25">
        <f t="shared" si="0"/>
        <v>0</v>
      </c>
    </row>
    <row r="19" spans="1:26" ht="13.5" thickBot="1" x14ac:dyDescent="0.25">
      <c r="A19" s="26">
        <v>16</v>
      </c>
      <c r="B19" s="25">
        <v>14</v>
      </c>
      <c r="C19" s="25">
        <v>698</v>
      </c>
      <c r="D19" s="25" t="s">
        <v>32</v>
      </c>
      <c r="E19" s="25" t="s">
        <v>34</v>
      </c>
      <c r="F19" s="29">
        <v>698</v>
      </c>
      <c r="G19" s="25">
        <v>14</v>
      </c>
      <c r="H19" s="29"/>
      <c r="I19" s="24">
        <f t="shared" si="2"/>
        <v>27.205624597271154</v>
      </c>
      <c r="J19" s="29">
        <f t="shared" si="3"/>
        <v>0.71583266128118339</v>
      </c>
      <c r="K19" s="31">
        <f t="shared" si="4"/>
        <v>94.443329631032725</v>
      </c>
      <c r="L19" s="25">
        <v>698</v>
      </c>
      <c r="M19" s="25">
        <v>1</v>
      </c>
      <c r="N19" s="25">
        <f t="shared" si="1"/>
        <v>698</v>
      </c>
      <c r="O19" s="25">
        <v>14</v>
      </c>
      <c r="P19" s="34" t="s">
        <v>34</v>
      </c>
      <c r="Q19" s="34">
        <v>-93.727496969751542</v>
      </c>
      <c r="R19" s="34">
        <v>23.338697014032711</v>
      </c>
      <c r="S19" s="34">
        <v>-4.0159695681981136</v>
      </c>
      <c r="T19" s="34">
        <v>8.9567620782461492E-4</v>
      </c>
      <c r="U19" s="34">
        <v>-142.96784349628967</v>
      </c>
      <c r="V19" s="34">
        <v>-44.487150443213409</v>
      </c>
      <c r="X19" s="25">
        <v>810</v>
      </c>
      <c r="Y19" s="25">
        <v>0</v>
      </c>
      <c r="Z19" s="25">
        <f t="shared" si="0"/>
        <v>0</v>
      </c>
    </row>
    <row r="20" spans="1:26" x14ac:dyDescent="0.2">
      <c r="A20" s="26">
        <v>17</v>
      </c>
      <c r="B20" s="25">
        <v>8</v>
      </c>
      <c r="C20" s="25">
        <v>801</v>
      </c>
      <c r="D20" s="25" t="s">
        <v>29</v>
      </c>
      <c r="E20" s="25" t="s">
        <v>34</v>
      </c>
      <c r="F20" s="29">
        <v>801</v>
      </c>
      <c r="G20" s="25">
        <v>8</v>
      </c>
      <c r="H20" s="29"/>
      <c r="I20" s="24">
        <f t="shared" si="2"/>
        <v>32.102073552436799</v>
      </c>
      <c r="J20" s="29">
        <f t="shared" si="3"/>
        <v>4.1770925247597717</v>
      </c>
      <c r="K20" s="31">
        <f t="shared" si="4"/>
        <v>97.904589494511313</v>
      </c>
      <c r="L20" s="25">
        <v>801</v>
      </c>
      <c r="M20" s="25">
        <v>1</v>
      </c>
      <c r="N20" s="25">
        <f t="shared" si="1"/>
        <v>801</v>
      </c>
      <c r="O20" s="25">
        <v>8</v>
      </c>
      <c r="X20" s="25">
        <v>3292</v>
      </c>
      <c r="Y20" s="25">
        <v>0</v>
      </c>
      <c r="Z20" s="25">
        <f t="shared" si="0"/>
        <v>0</v>
      </c>
    </row>
    <row r="21" spans="1:26" x14ac:dyDescent="0.2">
      <c r="A21" s="26">
        <v>18</v>
      </c>
      <c r="B21" s="25">
        <v>4</v>
      </c>
      <c r="C21" s="25">
        <v>810</v>
      </c>
      <c r="D21" s="25" t="s">
        <v>33</v>
      </c>
      <c r="E21" s="25" t="s">
        <v>34</v>
      </c>
      <c r="F21" s="29">
        <v>810</v>
      </c>
      <c r="G21" s="25">
        <v>4</v>
      </c>
      <c r="H21" s="29"/>
      <c r="I21" s="24">
        <f t="shared" si="2"/>
        <v>32.529918606771659</v>
      </c>
      <c r="J21" s="29">
        <f t="shared" si="3"/>
        <v>4.4795327070054753</v>
      </c>
      <c r="K21" s="31">
        <f t="shared" si="4"/>
        <v>98.207029676757017</v>
      </c>
      <c r="L21" s="25">
        <v>810</v>
      </c>
      <c r="M21" s="25">
        <v>1</v>
      </c>
      <c r="N21" s="25">
        <f t="shared" si="1"/>
        <v>810</v>
      </c>
      <c r="O21" s="25">
        <v>4</v>
      </c>
      <c r="X21" s="25">
        <v>356</v>
      </c>
      <c r="Y21" s="25">
        <v>0</v>
      </c>
      <c r="Z21" s="25">
        <f t="shared" si="0"/>
        <v>0</v>
      </c>
    </row>
    <row r="22" spans="1:26" x14ac:dyDescent="0.2">
      <c r="A22" s="26">
        <v>19</v>
      </c>
      <c r="B22" s="25">
        <v>17</v>
      </c>
      <c r="C22" s="25">
        <v>3292</v>
      </c>
      <c r="D22" s="25" t="s">
        <v>33</v>
      </c>
      <c r="E22" s="25" t="s">
        <v>34</v>
      </c>
      <c r="F22" s="29">
        <v>3292</v>
      </c>
      <c r="G22" s="25">
        <v>17</v>
      </c>
      <c r="H22" s="29"/>
      <c r="I22" s="24">
        <f t="shared" si="2"/>
        <v>150.52007692445261</v>
      </c>
      <c r="J22" s="29">
        <f t="shared" si="3"/>
        <v>87.885814077431178</v>
      </c>
      <c r="K22" s="31">
        <f t="shared" si="4"/>
        <v>181.61331104718272</v>
      </c>
      <c r="L22" s="25">
        <v>3292</v>
      </c>
      <c r="M22" s="25">
        <v>1</v>
      </c>
      <c r="N22" s="25">
        <f t="shared" si="1"/>
        <v>3292</v>
      </c>
      <c r="O22" s="25">
        <v>17</v>
      </c>
    </row>
    <row r="23" spans="1:26" x14ac:dyDescent="0.2">
      <c r="A23" s="26">
        <v>20</v>
      </c>
      <c r="B23" s="25">
        <v>5</v>
      </c>
      <c r="C23" s="25">
        <v>356</v>
      </c>
      <c r="D23" s="25" t="s">
        <v>33</v>
      </c>
      <c r="E23" s="25" t="s">
        <v>34</v>
      </c>
      <c r="F23" s="29">
        <v>356</v>
      </c>
      <c r="G23" s="25">
        <v>5</v>
      </c>
      <c r="H23" s="29"/>
      <c r="I23" s="24">
        <f t="shared" si="2"/>
        <v>10.94751253254638</v>
      </c>
      <c r="J23" s="29">
        <f t="shared" si="3"/>
        <v>-10.776894264055471</v>
      </c>
      <c r="K23" s="31">
        <f t="shared" si="4"/>
        <v>82.95060270569607</v>
      </c>
      <c r="L23" s="25">
        <v>356</v>
      </c>
      <c r="M23" s="25">
        <v>1</v>
      </c>
      <c r="N23" s="25">
        <f t="shared" si="1"/>
        <v>356</v>
      </c>
      <c r="O23" s="25">
        <v>5</v>
      </c>
    </row>
    <row r="24" spans="1:26" ht="13.5" thickBot="1" x14ac:dyDescent="0.25">
      <c r="B24" s="25"/>
      <c r="C24" s="25"/>
      <c r="D24" s="25"/>
      <c r="E24" s="25"/>
      <c r="G24" s="29"/>
      <c r="H24" s="25"/>
      <c r="I24" s="29"/>
      <c r="K24" s="25"/>
      <c r="L24" s="25"/>
      <c r="M24" s="25"/>
    </row>
    <row r="25" spans="1:26" x14ac:dyDescent="0.2">
      <c r="A25" s="35"/>
      <c r="B25" s="35" t="s">
        <v>22</v>
      </c>
      <c r="C25" s="35" t="s">
        <v>47</v>
      </c>
      <c r="D25" s="35" t="s">
        <v>58</v>
      </c>
      <c r="E25" s="35" t="s">
        <v>59</v>
      </c>
      <c r="G25" s="36" t="s">
        <v>62</v>
      </c>
      <c r="H25" s="36" t="s">
        <v>8</v>
      </c>
      <c r="I25" s="24" t="s">
        <v>63</v>
      </c>
      <c r="J25" s="24" t="s">
        <v>64</v>
      </c>
      <c r="K25" s="24" t="s">
        <v>65</v>
      </c>
      <c r="L25" s="25"/>
      <c r="M25" s="25"/>
    </row>
    <row r="26" spans="1:26" x14ac:dyDescent="0.2">
      <c r="A26" s="33" t="s">
        <v>62</v>
      </c>
      <c r="B26" s="33">
        <v>-5.9761362833659533</v>
      </c>
      <c r="C26" s="33">
        <v>22.566817600508202</v>
      </c>
      <c r="D26" s="33">
        <v>-0.26481962982814961</v>
      </c>
      <c r="E26" s="33">
        <v>0.79415711622358576</v>
      </c>
      <c r="F26" s="37" t="s">
        <v>66</v>
      </c>
      <c r="G26" s="38">
        <f>B26</f>
        <v>-5.9761362833659533</v>
      </c>
      <c r="H26" s="38">
        <f>B27</f>
        <v>4.7538339370540264E-2</v>
      </c>
      <c r="I26" s="33">
        <v>0.35565806240793557</v>
      </c>
      <c r="J26" s="26">
        <f>E27</f>
        <v>5.5133779432101496E-3</v>
      </c>
      <c r="K26" s="39">
        <f>4000*H26+G26</f>
        <v>184.17722119879511</v>
      </c>
      <c r="L26" s="25"/>
      <c r="M26" s="25"/>
    </row>
    <row r="27" spans="1:26" ht="13.5" thickBot="1" x14ac:dyDescent="0.25">
      <c r="A27" s="34" t="s">
        <v>26</v>
      </c>
      <c r="B27" s="34">
        <v>4.7538339370540264E-2</v>
      </c>
      <c r="C27" s="34">
        <v>1.5081676619325078E-2</v>
      </c>
      <c r="D27" s="34">
        <v>3.1520593214169885</v>
      </c>
      <c r="E27" s="34">
        <v>5.5133779432101496E-3</v>
      </c>
      <c r="G27" s="29"/>
      <c r="H27" s="25"/>
      <c r="I27" s="29"/>
      <c r="K27" s="25"/>
      <c r="L27" s="25"/>
      <c r="M27" s="25"/>
    </row>
    <row r="28" spans="1:26" x14ac:dyDescent="0.2">
      <c r="B28" s="25"/>
      <c r="C28" s="25"/>
      <c r="D28" s="25"/>
      <c r="E28" s="25"/>
      <c r="G28" s="29"/>
      <c r="H28" s="25"/>
      <c r="I28" s="29"/>
      <c r="K28" s="25"/>
      <c r="L28" s="25"/>
      <c r="M28" s="25"/>
    </row>
    <row r="29" spans="1:26" ht="13.5" thickBot="1" x14ac:dyDescent="0.25">
      <c r="B29" s="25"/>
      <c r="C29" s="25"/>
      <c r="D29" s="25"/>
      <c r="E29" s="25"/>
      <c r="G29" s="29"/>
      <c r="H29" s="25"/>
      <c r="I29" s="29"/>
      <c r="K29" s="25"/>
      <c r="L29" s="25"/>
      <c r="M29" s="25"/>
    </row>
    <row r="30" spans="1:26" x14ac:dyDescent="0.2">
      <c r="A30" s="35"/>
      <c r="B30" s="35" t="s">
        <v>22</v>
      </c>
      <c r="C30" s="35" t="s">
        <v>47</v>
      </c>
      <c r="D30" s="35" t="s">
        <v>58</v>
      </c>
      <c r="E30" s="35" t="s">
        <v>59</v>
      </c>
      <c r="G30" s="36" t="s">
        <v>62</v>
      </c>
      <c r="H30" s="36" t="s">
        <v>8</v>
      </c>
      <c r="I30" s="24" t="s">
        <v>63</v>
      </c>
      <c r="J30" s="24" t="s">
        <v>64</v>
      </c>
      <c r="K30" s="24" t="s">
        <v>65</v>
      </c>
      <c r="P30" s="26" t="s">
        <v>36</v>
      </c>
      <c r="W30" s="26" t="s">
        <v>36</v>
      </c>
    </row>
    <row r="31" spans="1:26" ht="13.5" thickBot="1" x14ac:dyDescent="0.25">
      <c r="A31" s="33" t="s">
        <v>62</v>
      </c>
      <c r="B31" s="33">
        <v>70.98741327464387</v>
      </c>
      <c r="C31" s="33">
        <v>25.37673706050586</v>
      </c>
      <c r="D31" s="33">
        <v>2.7973420343753528</v>
      </c>
      <c r="E31" s="33">
        <v>1.237441492239838E-2</v>
      </c>
      <c r="F31" s="40" t="s">
        <v>30</v>
      </c>
      <c r="G31" s="41">
        <f>B31</f>
        <v>70.98741327464387</v>
      </c>
      <c r="H31" s="41">
        <f>B32</f>
        <v>3.360446469396685E-2</v>
      </c>
      <c r="I31" s="26">
        <f>Q5</f>
        <v>0.66934891594598234</v>
      </c>
      <c r="J31" s="26">
        <f>U12</f>
        <v>8.2157001928538133E-5</v>
      </c>
      <c r="K31" s="39">
        <f>4000*H31+G31</f>
        <v>205.40527205051126</v>
      </c>
    </row>
    <row r="32" spans="1:26" x14ac:dyDescent="0.2">
      <c r="A32" s="33" t="s">
        <v>26</v>
      </c>
      <c r="B32" s="33">
        <v>3.360446469396685E-2</v>
      </c>
      <c r="C32" s="33">
        <v>1.1645868892947473E-2</v>
      </c>
      <c r="D32" s="33">
        <v>2.8855266191702627</v>
      </c>
      <c r="E32" s="33">
        <v>1.0272738426645941E-2</v>
      </c>
      <c r="F32" s="42" t="s">
        <v>34</v>
      </c>
      <c r="G32" s="43">
        <f>B31+B33</f>
        <v>-22.740083695107671</v>
      </c>
      <c r="H32" s="43">
        <f>B32</f>
        <v>3.360446469396685E-2</v>
      </c>
      <c r="K32" s="44">
        <f>4000*H32+G32</f>
        <v>111.67777508075972</v>
      </c>
      <c r="P32" s="32" t="s">
        <v>43</v>
      </c>
      <c r="Q32" s="32"/>
      <c r="W32" s="32" t="s">
        <v>43</v>
      </c>
      <c r="X32" s="32"/>
    </row>
    <row r="33" spans="1:31" ht="13.5" thickBot="1" x14ac:dyDescent="0.25">
      <c r="A33" s="34" t="s">
        <v>34</v>
      </c>
      <c r="B33" s="34">
        <v>-93.727496969751542</v>
      </c>
      <c r="C33" s="34">
        <v>23.338697014032711</v>
      </c>
      <c r="D33" s="34">
        <v>-4.0159695681981136</v>
      </c>
      <c r="E33" s="34">
        <v>8.9567620782461492E-4</v>
      </c>
      <c r="F33" s="45" t="s">
        <v>67</v>
      </c>
      <c r="G33" s="46"/>
      <c r="H33" s="46"/>
      <c r="I33" s="46"/>
      <c r="J33" s="46"/>
      <c r="P33" s="33" t="s">
        <v>44</v>
      </c>
      <c r="Q33" s="33">
        <v>0.8779313616174852</v>
      </c>
      <c r="W33" s="33" t="s">
        <v>44</v>
      </c>
      <c r="X33" s="33">
        <v>0.59637074241442767</v>
      </c>
    </row>
    <row r="34" spans="1:31" ht="13.5" thickBot="1" x14ac:dyDescent="0.25">
      <c r="P34" s="33" t="s">
        <v>45</v>
      </c>
      <c r="Q34" s="33">
        <v>0.77076347571153159</v>
      </c>
      <c r="W34" s="33" t="s">
        <v>45</v>
      </c>
      <c r="X34" s="33">
        <v>0.35565806240793557</v>
      </c>
    </row>
    <row r="35" spans="1:31" x14ac:dyDescent="0.2">
      <c r="A35" s="35"/>
      <c r="B35" s="35" t="s">
        <v>22</v>
      </c>
      <c r="C35" s="35" t="s">
        <v>47</v>
      </c>
      <c r="D35" s="35" t="s">
        <v>58</v>
      </c>
      <c r="E35" s="35" t="s">
        <v>59</v>
      </c>
      <c r="G35" s="36" t="s">
        <v>62</v>
      </c>
      <c r="H35" s="36" t="s">
        <v>8</v>
      </c>
      <c r="I35" s="24" t="s">
        <v>63</v>
      </c>
      <c r="J35" s="24" t="s">
        <v>64</v>
      </c>
      <c r="K35" s="24" t="s">
        <v>65</v>
      </c>
      <c r="P35" s="33" t="s">
        <v>46</v>
      </c>
      <c r="Q35" s="33">
        <v>0.72778162740744379</v>
      </c>
      <c r="W35" s="33" t="s">
        <v>46</v>
      </c>
      <c r="X35" s="33">
        <v>0.31986128809726533</v>
      </c>
    </row>
    <row r="36" spans="1:31" x14ac:dyDescent="0.2">
      <c r="A36" s="33" t="s">
        <v>62</v>
      </c>
      <c r="B36" s="33">
        <v>36.228787198064296</v>
      </c>
      <c r="C36" s="33">
        <v>25.397820328708999</v>
      </c>
      <c r="D36" s="33">
        <v>1.426452614010828</v>
      </c>
      <c r="E36" s="33">
        <v>0.17295925298818918</v>
      </c>
      <c r="F36" s="40" t="s">
        <v>30</v>
      </c>
      <c r="G36" s="41">
        <f>B36</f>
        <v>36.228787198064296</v>
      </c>
      <c r="H36" s="41">
        <f>B37</f>
        <v>5.6185474674111363E-2</v>
      </c>
      <c r="I36" s="26">
        <f>Q34</f>
        <v>0.77076347571153159</v>
      </c>
      <c r="J36" s="26">
        <f>U41</f>
        <v>2.2714065642999977E-5</v>
      </c>
      <c r="K36" s="39">
        <f>4000*H36+G36</f>
        <v>260.97068589450976</v>
      </c>
      <c r="P36" s="33" t="s">
        <v>47</v>
      </c>
      <c r="Q36" s="33">
        <v>40.78683457858336</v>
      </c>
      <c r="W36" s="33" t="s">
        <v>47</v>
      </c>
      <c r="X36" s="33">
        <v>64.470350623887299</v>
      </c>
    </row>
    <row r="37" spans="1:31" ht="13.5" thickBot="1" x14ac:dyDescent="0.25">
      <c r="A37" s="33" t="s">
        <v>26</v>
      </c>
      <c r="B37" s="33">
        <v>5.6185474674111363E-2</v>
      </c>
      <c r="C37" s="33">
        <v>1.3112626157592025E-2</v>
      </c>
      <c r="D37" s="33">
        <v>4.2848376823113172</v>
      </c>
      <c r="E37" s="33">
        <v>5.6834350224706784E-4</v>
      </c>
      <c r="F37" s="42" t="s">
        <v>34</v>
      </c>
      <c r="G37" s="43">
        <f>B36+B38</f>
        <v>6.7677273015060919</v>
      </c>
      <c r="H37" s="43">
        <f>B37+B39</f>
        <v>2.2874965368945011E-3</v>
      </c>
      <c r="K37" s="44">
        <f>4000*H37+G37</f>
        <v>15.917713449084097</v>
      </c>
      <c r="P37" s="34" t="s">
        <v>48</v>
      </c>
      <c r="Q37" s="34">
        <v>20</v>
      </c>
      <c r="W37" s="34" t="s">
        <v>48</v>
      </c>
      <c r="X37" s="34">
        <v>20</v>
      </c>
    </row>
    <row r="38" spans="1:31" x14ac:dyDescent="0.2">
      <c r="A38" s="33" t="s">
        <v>34</v>
      </c>
      <c r="B38" s="33">
        <v>-29.461059896558204</v>
      </c>
      <c r="C38" s="33">
        <v>31.380256087635068</v>
      </c>
      <c r="D38" s="33">
        <v>-0.93884064598717232</v>
      </c>
      <c r="E38" s="33">
        <v>0.3617703370544989</v>
      </c>
      <c r="F38" s="45" t="s">
        <v>68</v>
      </c>
      <c r="G38" s="46"/>
      <c r="H38" s="46"/>
      <c r="I38" s="46"/>
      <c r="J38" s="46"/>
    </row>
    <row r="39" spans="1:31" ht="13.5" thickBot="1" x14ac:dyDescent="0.25">
      <c r="A39" s="34" t="s">
        <v>42</v>
      </c>
      <c r="B39" s="34">
        <v>-5.3897978137216862E-2</v>
      </c>
      <c r="C39" s="34">
        <v>2.025835770184771E-2</v>
      </c>
      <c r="D39" s="34">
        <v>-2.6605304798375129</v>
      </c>
      <c r="E39" s="34">
        <v>1.7097775156802428E-2</v>
      </c>
      <c r="P39" s="26" t="s">
        <v>49</v>
      </c>
      <c r="W39" s="26" t="s">
        <v>49</v>
      </c>
    </row>
    <row r="40" spans="1:31" ht="13.5" thickBot="1" x14ac:dyDescent="0.25">
      <c r="P40" s="35"/>
      <c r="Q40" s="35" t="s">
        <v>50</v>
      </c>
      <c r="R40" s="35" t="s">
        <v>51</v>
      </c>
      <c r="S40" s="35" t="s">
        <v>52</v>
      </c>
      <c r="T40" s="35" t="s">
        <v>53</v>
      </c>
      <c r="U40" s="35" t="s">
        <v>54</v>
      </c>
      <c r="W40" s="35"/>
      <c r="X40" s="35" t="s">
        <v>50</v>
      </c>
      <c r="Y40" s="35" t="s">
        <v>51</v>
      </c>
      <c r="Z40" s="35" t="s">
        <v>52</v>
      </c>
      <c r="AA40" s="35" t="s">
        <v>53</v>
      </c>
      <c r="AB40" s="35" t="s">
        <v>54</v>
      </c>
    </row>
    <row r="41" spans="1:31" x14ac:dyDescent="0.2">
      <c r="A41" s="47"/>
      <c r="B41" s="47" t="s">
        <v>22</v>
      </c>
      <c r="C41" s="47" t="s">
        <v>47</v>
      </c>
      <c r="D41" s="47" t="s">
        <v>58</v>
      </c>
      <c r="E41" s="47" t="s">
        <v>59</v>
      </c>
      <c r="G41" s="36" t="s">
        <v>62</v>
      </c>
      <c r="H41" s="36" t="s">
        <v>8</v>
      </c>
      <c r="I41" s="24" t="s">
        <v>63</v>
      </c>
      <c r="J41" s="24" t="s">
        <v>64</v>
      </c>
      <c r="K41" s="24" t="s">
        <v>65</v>
      </c>
      <c r="P41" s="33" t="s">
        <v>55</v>
      </c>
      <c r="Q41" s="33">
        <v>3</v>
      </c>
      <c r="R41" s="33">
        <v>89494.696000948432</v>
      </c>
      <c r="S41" s="33">
        <v>29831.565333649476</v>
      </c>
      <c r="T41" s="33">
        <v>17.932301800018855</v>
      </c>
      <c r="U41" s="33">
        <v>2.2714065642999977E-5</v>
      </c>
      <c r="W41" s="33" t="s">
        <v>55</v>
      </c>
      <c r="X41" s="33">
        <v>1</v>
      </c>
      <c r="Y41" s="33">
        <v>41296.080027794611</v>
      </c>
      <c r="Z41" s="33">
        <v>41296.080027794611</v>
      </c>
      <c r="AA41" s="33">
        <v>9.9354779657317209</v>
      </c>
      <c r="AB41" s="33">
        <v>5.5133779432101687E-3</v>
      </c>
    </row>
    <row r="42" spans="1:31" x14ac:dyDescent="0.2">
      <c r="A42" s="48" t="s">
        <v>62</v>
      </c>
      <c r="B42" s="48">
        <v>-22.740083695107678</v>
      </c>
      <c r="C42" s="48">
        <v>17.150231684818298</v>
      </c>
      <c r="D42" s="48">
        <v>-1.3259344895752996</v>
      </c>
      <c r="E42" s="48">
        <v>0.20240268977546003</v>
      </c>
      <c r="F42" s="40" t="s">
        <v>30</v>
      </c>
      <c r="G42" s="41">
        <f>B42+B44</f>
        <v>70.98741327464387</v>
      </c>
      <c r="H42" s="41">
        <f>B43</f>
        <v>3.360446469396685E-2</v>
      </c>
      <c r="I42" s="26">
        <f>Q55</f>
        <v>0.66934891594598234</v>
      </c>
      <c r="J42" s="26">
        <f>U62</f>
        <v>8.2157001928538133E-5</v>
      </c>
      <c r="K42" s="39">
        <f>4000*H42+G42</f>
        <v>205.40527205051126</v>
      </c>
      <c r="P42" s="33" t="s">
        <v>56</v>
      </c>
      <c r="Q42" s="33">
        <v>16</v>
      </c>
      <c r="R42" s="33">
        <v>26617.053999051575</v>
      </c>
      <c r="S42" s="33">
        <v>1663.5658749407235</v>
      </c>
      <c r="T42" s="33"/>
      <c r="U42" s="33"/>
      <c r="W42" s="33" t="s">
        <v>56</v>
      </c>
      <c r="X42" s="33">
        <v>18</v>
      </c>
      <c r="Y42" s="33">
        <v>74815.669972205389</v>
      </c>
      <c r="Z42" s="33">
        <v>4156.4261095669663</v>
      </c>
      <c r="AA42" s="33"/>
      <c r="AB42" s="33"/>
    </row>
    <row r="43" spans="1:31" ht="13.5" thickBot="1" x14ac:dyDescent="0.25">
      <c r="A43" s="48" t="s">
        <v>26</v>
      </c>
      <c r="B43" s="48">
        <v>3.360446469396685E-2</v>
      </c>
      <c r="C43" s="48">
        <v>1.1645868892947473E-2</v>
      </c>
      <c r="D43" s="48">
        <v>2.8855266191702627</v>
      </c>
      <c r="E43" s="48">
        <v>1.0272738426645941E-2</v>
      </c>
      <c r="F43" s="42" t="s">
        <v>34</v>
      </c>
      <c r="G43" s="43">
        <f>B42</f>
        <v>-22.740083695107678</v>
      </c>
      <c r="H43" s="43">
        <f>B43</f>
        <v>3.360446469396685E-2</v>
      </c>
      <c r="K43" s="44">
        <f>4000*H43+G43</f>
        <v>111.67777508075972</v>
      </c>
      <c r="P43" s="34" t="s">
        <v>57</v>
      </c>
      <c r="Q43" s="34">
        <v>19</v>
      </c>
      <c r="R43" s="34">
        <v>116111.75</v>
      </c>
      <c r="S43" s="34"/>
      <c r="T43" s="34"/>
      <c r="U43" s="34"/>
      <c r="W43" s="34" t="s">
        <v>57</v>
      </c>
      <c r="X43" s="34">
        <v>19</v>
      </c>
      <c r="Y43" s="34">
        <v>116111.75</v>
      </c>
      <c r="Z43" s="34"/>
      <c r="AA43" s="34"/>
      <c r="AB43" s="34"/>
    </row>
    <row r="44" spans="1:31" ht="13.5" thickBot="1" x14ac:dyDescent="0.25">
      <c r="A44" s="49" t="s">
        <v>30</v>
      </c>
      <c r="B44" s="49">
        <v>93.727496969751542</v>
      </c>
      <c r="C44" s="49">
        <v>23.338697014032711</v>
      </c>
      <c r="D44" s="49">
        <v>4.0159695681981136</v>
      </c>
      <c r="E44" s="49">
        <v>8.9567620782461492E-4</v>
      </c>
      <c r="F44" s="45" t="s">
        <v>67</v>
      </c>
      <c r="G44" s="46"/>
      <c r="H44" s="46"/>
      <c r="I44" s="46"/>
      <c r="J44" s="46"/>
    </row>
    <row r="45" spans="1:31" ht="13.5" thickBot="1" x14ac:dyDescent="0.25">
      <c r="P45" s="35"/>
      <c r="Q45" s="35" t="s">
        <v>22</v>
      </c>
      <c r="R45" s="35" t="s">
        <v>47</v>
      </c>
      <c r="S45" s="35" t="s">
        <v>58</v>
      </c>
      <c r="T45" s="35" t="s">
        <v>59</v>
      </c>
      <c r="U45" s="35" t="s">
        <v>60</v>
      </c>
      <c r="V45" s="35" t="s">
        <v>61</v>
      </c>
      <c r="W45" s="35"/>
      <c r="X45" s="35" t="s">
        <v>22</v>
      </c>
      <c r="Y45" s="35" t="s">
        <v>47</v>
      </c>
      <c r="Z45" s="35" t="s">
        <v>58</v>
      </c>
      <c r="AA45" s="35" t="s">
        <v>59</v>
      </c>
      <c r="AB45" s="35" t="s">
        <v>60</v>
      </c>
      <c r="AC45" s="35" t="s">
        <v>61</v>
      </c>
      <c r="AD45" s="35" t="s">
        <v>69</v>
      </c>
      <c r="AE45" s="35" t="s">
        <v>70</v>
      </c>
    </row>
    <row r="46" spans="1:31" x14ac:dyDescent="0.2">
      <c r="A46" s="47"/>
      <c r="B46" s="47" t="s">
        <v>22</v>
      </c>
      <c r="C46" s="47" t="s">
        <v>47</v>
      </c>
      <c r="D46" s="47" t="s">
        <v>58</v>
      </c>
      <c r="E46" s="47" t="s">
        <v>59</v>
      </c>
      <c r="G46" s="36" t="s">
        <v>62</v>
      </c>
      <c r="H46" s="36" t="s">
        <v>8</v>
      </c>
      <c r="I46" s="24" t="s">
        <v>63</v>
      </c>
      <c r="J46" s="24" t="s">
        <v>64</v>
      </c>
      <c r="K46" s="24" t="s">
        <v>65</v>
      </c>
      <c r="P46" s="33" t="s">
        <v>62</v>
      </c>
      <c r="Q46" s="33">
        <v>36.228787198064296</v>
      </c>
      <c r="R46" s="33">
        <v>25.397820328708999</v>
      </c>
      <c r="S46" s="33">
        <v>1.426452614010828</v>
      </c>
      <c r="T46" s="33">
        <v>0.17295925298818918</v>
      </c>
      <c r="U46" s="33">
        <v>-17.612186705435228</v>
      </c>
      <c r="V46" s="33">
        <v>90.069761101563813</v>
      </c>
      <c r="W46" s="33" t="s">
        <v>62</v>
      </c>
      <c r="X46" s="33">
        <v>-5.9761362833659533</v>
      </c>
      <c r="Y46" s="33">
        <v>22.566817600508202</v>
      </c>
      <c r="Z46" s="33">
        <v>-0.26481962982814961</v>
      </c>
      <c r="AA46" s="33">
        <v>0.79415711622358576</v>
      </c>
      <c r="AB46" s="33">
        <v>-53.387260758373003</v>
      </c>
      <c r="AC46" s="33">
        <v>41.434988191641096</v>
      </c>
      <c r="AD46" s="33">
        <v>-53.387260758373003</v>
      </c>
      <c r="AE46" s="33">
        <v>41.434988191641096</v>
      </c>
    </row>
    <row r="47" spans="1:31" ht="13.5" thickBot="1" x14ac:dyDescent="0.25">
      <c r="A47" s="48" t="s">
        <v>62</v>
      </c>
      <c r="B47" s="48">
        <v>6.7677273015060777</v>
      </c>
      <c r="C47" s="48">
        <v>18.430170771758309</v>
      </c>
      <c r="D47" s="48">
        <v>0.36720914772405067</v>
      </c>
      <c r="E47" s="48">
        <v>0.7182746925520942</v>
      </c>
      <c r="F47" s="40" t="s">
        <v>30</v>
      </c>
      <c r="G47" s="41">
        <f>B47+B49</f>
        <v>36.228787198064232</v>
      </c>
      <c r="H47" s="41">
        <f>B48+B50</f>
        <v>5.6185474674111419E-2</v>
      </c>
      <c r="I47" s="26">
        <f>Q75</f>
        <v>0.77076347571153159</v>
      </c>
      <c r="J47" s="26">
        <f>U82</f>
        <v>2.2714065642999977E-5</v>
      </c>
      <c r="K47" s="39">
        <f>4000*H47+G47</f>
        <v>260.97068589450993</v>
      </c>
      <c r="P47" s="33" t="s">
        <v>26</v>
      </c>
      <c r="Q47" s="33">
        <v>5.6185474674111363E-2</v>
      </c>
      <c r="R47" s="33">
        <v>1.3112626157592025E-2</v>
      </c>
      <c r="S47" s="33">
        <v>4.2848376823113172</v>
      </c>
      <c r="T47" s="33">
        <v>5.6834350224706784E-4</v>
      </c>
      <c r="U47" s="33">
        <v>2.8387948995924787E-2</v>
      </c>
      <c r="V47" s="33">
        <v>8.3983000352297943E-2</v>
      </c>
      <c r="W47" s="34" t="s">
        <v>26</v>
      </c>
      <c r="X47" s="34">
        <v>4.7538339370540264E-2</v>
      </c>
      <c r="Y47" s="34">
        <v>1.5081676619325078E-2</v>
      </c>
      <c r="Z47" s="34">
        <v>3.1520593214169885</v>
      </c>
      <c r="AA47" s="34">
        <v>5.5133779432101496E-3</v>
      </c>
      <c r="AB47" s="34">
        <v>1.5852912557212266E-2</v>
      </c>
      <c r="AC47" s="34">
        <v>7.9223766183868255E-2</v>
      </c>
      <c r="AD47" s="34">
        <v>1.5852912557212266E-2</v>
      </c>
      <c r="AE47" s="34">
        <v>7.9223766183868255E-2</v>
      </c>
    </row>
    <row r="48" spans="1:31" x14ac:dyDescent="0.2">
      <c r="A48" s="48" t="s">
        <v>26</v>
      </c>
      <c r="B48" s="48">
        <v>2.2874965368945128E-3</v>
      </c>
      <c r="C48" s="48">
        <v>1.5442153089101466E-2</v>
      </c>
      <c r="D48" s="48">
        <v>0.14813326378100397</v>
      </c>
      <c r="E48" s="48">
        <v>0.88408839478292423</v>
      </c>
      <c r="F48" s="42" t="s">
        <v>34</v>
      </c>
      <c r="G48" s="43">
        <f>B47</f>
        <v>6.7677273015060777</v>
      </c>
      <c r="H48" s="43">
        <f>B48</f>
        <v>2.2874965368945128E-3</v>
      </c>
      <c r="K48" s="44">
        <f>4000*H48+G48</f>
        <v>15.917713449084129</v>
      </c>
      <c r="P48" s="33" t="s">
        <v>34</v>
      </c>
      <c r="Q48" s="33">
        <v>-29.461059896558204</v>
      </c>
      <c r="R48" s="33">
        <v>31.380256087635068</v>
      </c>
      <c r="S48" s="33">
        <v>-0.93884064598717232</v>
      </c>
      <c r="T48" s="33">
        <v>0.3617703370544989</v>
      </c>
      <c r="U48" s="33">
        <v>-95.984231067655827</v>
      </c>
      <c r="V48" s="33">
        <v>37.062111274539426</v>
      </c>
    </row>
    <row r="49" spans="1:22" ht="13.5" thickBot="1" x14ac:dyDescent="0.25">
      <c r="A49" s="48" t="s">
        <v>30</v>
      </c>
      <c r="B49" s="48">
        <v>29.461059896558154</v>
      </c>
      <c r="C49" s="48">
        <v>31.380256087635072</v>
      </c>
      <c r="D49" s="48">
        <v>0.93884064598717065</v>
      </c>
      <c r="E49" s="48">
        <v>0.36177033705449968</v>
      </c>
      <c r="F49" s="45" t="s">
        <v>68</v>
      </c>
      <c r="G49" s="46"/>
      <c r="H49" s="46"/>
      <c r="I49" s="46"/>
      <c r="J49" s="46"/>
      <c r="P49" s="34" t="s">
        <v>42</v>
      </c>
      <c r="Q49" s="34">
        <v>-5.3897978137216862E-2</v>
      </c>
      <c r="R49" s="34">
        <v>2.025835770184771E-2</v>
      </c>
      <c r="S49" s="34">
        <v>-2.6605304798375129</v>
      </c>
      <c r="T49" s="34">
        <v>1.7097775156802428E-2</v>
      </c>
      <c r="U49" s="34">
        <v>-9.6843777982883544E-2</v>
      </c>
      <c r="V49" s="34">
        <v>-1.095217829155018E-2</v>
      </c>
    </row>
    <row r="50" spans="1:22" ht="13.5" thickBot="1" x14ac:dyDescent="0.25">
      <c r="A50" s="49" t="s">
        <v>37</v>
      </c>
      <c r="B50" s="49">
        <v>5.3897978137216904E-2</v>
      </c>
      <c r="C50" s="49">
        <v>2.025835770184771E-2</v>
      </c>
      <c r="D50" s="49">
        <v>2.6605304798375151</v>
      </c>
      <c r="E50" s="49">
        <v>1.7097775156802355E-2</v>
      </c>
    </row>
    <row r="51" spans="1:22" ht="13.5" thickBot="1" x14ac:dyDescent="0.25">
      <c r="P51" s="50" t="s">
        <v>36</v>
      </c>
      <c r="Q51" s="50"/>
      <c r="R51" s="50"/>
      <c r="S51" s="50"/>
      <c r="T51" s="50"/>
      <c r="U51" s="50"/>
      <c r="V51" s="50"/>
    </row>
    <row r="52" spans="1:22" ht="13.5" thickBot="1" x14ac:dyDescent="0.25">
      <c r="A52" s="51"/>
      <c r="B52" s="51" t="s">
        <v>22</v>
      </c>
      <c r="C52" s="51" t="s">
        <v>47</v>
      </c>
      <c r="D52" s="51" t="s">
        <v>58</v>
      </c>
      <c r="E52" s="51" t="s">
        <v>59</v>
      </c>
      <c r="G52" s="36" t="s">
        <v>62</v>
      </c>
      <c r="H52" s="36" t="s">
        <v>8</v>
      </c>
      <c r="I52" s="24" t="s">
        <v>63</v>
      </c>
      <c r="J52" s="24" t="s">
        <v>64</v>
      </c>
      <c r="K52" s="24" t="s">
        <v>65</v>
      </c>
      <c r="P52" s="50"/>
      <c r="Q52" s="50"/>
      <c r="R52" s="50"/>
      <c r="S52" s="50"/>
      <c r="T52" s="50"/>
      <c r="U52" s="50"/>
      <c r="V52" s="50"/>
    </row>
    <row r="53" spans="1:22" x14ac:dyDescent="0.2">
      <c r="A53" s="52" t="s">
        <v>62</v>
      </c>
      <c r="B53" s="52">
        <v>13.443319181690434</v>
      </c>
      <c r="C53" s="52">
        <v>10.038434799297777</v>
      </c>
      <c r="D53" s="52">
        <v>1.3391847883128991</v>
      </c>
      <c r="E53" s="52">
        <v>0.19717717215184444</v>
      </c>
      <c r="F53" s="40" t="s">
        <v>30</v>
      </c>
      <c r="G53" s="41">
        <f>B53+B55</f>
        <v>13.443319181690434</v>
      </c>
      <c r="H53" s="41">
        <f>B54+B56</f>
        <v>6.5534442354170885E-2</v>
      </c>
      <c r="I53" s="26">
        <f>Q96</f>
        <v>0.75662990241732575</v>
      </c>
      <c r="J53" s="26">
        <f>U103</f>
        <v>6.2876585132628717E-7</v>
      </c>
      <c r="K53" s="39">
        <f>4000*H53+G53</f>
        <v>275.58108859837398</v>
      </c>
      <c r="P53" s="53" t="s">
        <v>43</v>
      </c>
      <c r="Q53" s="53"/>
      <c r="R53" s="50"/>
      <c r="S53" s="50"/>
      <c r="T53" s="50"/>
      <c r="U53" s="50"/>
      <c r="V53" s="50"/>
    </row>
    <row r="54" spans="1:22" ht="13.5" thickBot="1" x14ac:dyDescent="0.25">
      <c r="A54" s="54" t="s">
        <v>37</v>
      </c>
      <c r="B54" s="54">
        <v>6.5534442354170885E-2</v>
      </c>
      <c r="C54" s="54">
        <v>8.7604257573964846E-3</v>
      </c>
      <c r="D54" s="54">
        <v>7.4807371432649523</v>
      </c>
      <c r="E54" s="54">
        <v>6.2876585132628368E-7</v>
      </c>
      <c r="F54" s="42" t="s">
        <v>34</v>
      </c>
      <c r="G54" s="43">
        <f>B53</f>
        <v>13.443319181690434</v>
      </c>
      <c r="H54" s="43">
        <v>0</v>
      </c>
      <c r="K54" s="44">
        <f>4000*H54+G54</f>
        <v>13.443319181690434</v>
      </c>
      <c r="P54" s="48" t="s">
        <v>44</v>
      </c>
      <c r="Q54" s="48">
        <v>0.81813746763363815</v>
      </c>
      <c r="R54" s="50"/>
      <c r="S54" s="50"/>
      <c r="T54" s="50"/>
      <c r="U54" s="50"/>
      <c r="V54" s="50"/>
    </row>
    <row r="55" spans="1:22" x14ac:dyDescent="0.2">
      <c r="P55" s="48" t="s">
        <v>45</v>
      </c>
      <c r="Q55" s="48">
        <v>0.66934891594598234</v>
      </c>
      <c r="R55" s="50"/>
      <c r="S55" s="50"/>
      <c r="T55" s="50"/>
      <c r="U55" s="50"/>
      <c r="V55" s="50"/>
    </row>
    <row r="56" spans="1:22" x14ac:dyDescent="0.2">
      <c r="P56" s="48" t="s">
        <v>46</v>
      </c>
      <c r="Q56" s="48">
        <v>0.63044878841021557</v>
      </c>
      <c r="R56" s="50"/>
      <c r="S56" s="50"/>
      <c r="T56" s="50"/>
      <c r="U56" s="50"/>
      <c r="V56" s="50"/>
    </row>
    <row r="57" spans="1:22" x14ac:dyDescent="0.2">
      <c r="P57" s="48" t="s">
        <v>47</v>
      </c>
      <c r="Q57" s="48">
        <v>47.52242567147151</v>
      </c>
      <c r="R57" s="50"/>
      <c r="S57" s="50"/>
      <c r="T57" s="50"/>
      <c r="U57" s="50"/>
      <c r="V57" s="50"/>
    </row>
    <row r="58" spans="1:22" ht="13.5" thickBot="1" x14ac:dyDescent="0.25">
      <c r="P58" s="49" t="s">
        <v>48</v>
      </c>
      <c r="Q58" s="49">
        <v>20</v>
      </c>
      <c r="R58" s="50"/>
      <c r="S58" s="50"/>
      <c r="T58" s="50"/>
      <c r="U58" s="50"/>
      <c r="V58" s="50"/>
    </row>
    <row r="59" spans="1:22" x14ac:dyDescent="0.2">
      <c r="P59" s="50"/>
      <c r="Q59" s="50"/>
      <c r="R59" s="50"/>
      <c r="S59" s="50"/>
      <c r="T59" s="50"/>
      <c r="U59" s="50"/>
      <c r="V59" s="50"/>
    </row>
    <row r="60" spans="1:22" ht="13.5" thickBot="1" x14ac:dyDescent="0.25">
      <c r="P60" s="50" t="s">
        <v>49</v>
      </c>
      <c r="Q60" s="50"/>
      <c r="R60" s="50"/>
      <c r="S60" s="50"/>
      <c r="T60" s="50"/>
      <c r="U60" s="50"/>
      <c r="V60" s="50"/>
    </row>
    <row r="61" spans="1:22" x14ac:dyDescent="0.2">
      <c r="P61" s="47"/>
      <c r="Q61" s="47" t="s">
        <v>50</v>
      </c>
      <c r="R61" s="47" t="s">
        <v>51</v>
      </c>
      <c r="S61" s="47" t="s">
        <v>52</v>
      </c>
      <c r="T61" s="47" t="s">
        <v>53</v>
      </c>
      <c r="U61" s="47" t="s">
        <v>54</v>
      </c>
      <c r="V61" s="50"/>
    </row>
    <row r="62" spans="1:22" x14ac:dyDescent="0.2">
      <c r="P62" s="48" t="s">
        <v>55</v>
      </c>
      <c r="Q62" s="48">
        <v>2</v>
      </c>
      <c r="R62" s="48">
        <v>77719.273991090915</v>
      </c>
      <c r="S62" s="48">
        <v>38859.636995545457</v>
      </c>
      <c r="T62" s="48">
        <v>17.206856592707787</v>
      </c>
      <c r="U62" s="48">
        <v>8.2157001928538133E-5</v>
      </c>
      <c r="V62" s="50"/>
    </row>
    <row r="63" spans="1:22" x14ac:dyDescent="0.2">
      <c r="P63" s="48" t="s">
        <v>56</v>
      </c>
      <c r="Q63" s="48">
        <v>17</v>
      </c>
      <c r="R63" s="48">
        <v>38392.476008909078</v>
      </c>
      <c r="S63" s="48">
        <v>2258.3809417005341</v>
      </c>
      <c r="T63" s="48"/>
      <c r="U63" s="48"/>
      <c r="V63" s="50"/>
    </row>
    <row r="64" spans="1:22" ht="13.5" thickBot="1" x14ac:dyDescent="0.25">
      <c r="P64" s="49" t="s">
        <v>57</v>
      </c>
      <c r="Q64" s="49">
        <v>19</v>
      </c>
      <c r="R64" s="49">
        <v>116111.75</v>
      </c>
      <c r="S64" s="49"/>
      <c r="T64" s="49"/>
      <c r="U64" s="49"/>
      <c r="V64" s="50"/>
    </row>
    <row r="65" spans="16:22" ht="13.5" thickBot="1" x14ac:dyDescent="0.25">
      <c r="P65" s="50"/>
      <c r="Q65" s="50"/>
      <c r="R65" s="50"/>
      <c r="S65" s="50"/>
      <c r="T65" s="50"/>
      <c r="U65" s="50"/>
      <c r="V65" s="50"/>
    </row>
    <row r="66" spans="16:22" x14ac:dyDescent="0.2">
      <c r="P66" s="47"/>
      <c r="Q66" s="47" t="s">
        <v>22</v>
      </c>
      <c r="R66" s="47" t="s">
        <v>47</v>
      </c>
      <c r="S66" s="47" t="s">
        <v>58</v>
      </c>
      <c r="T66" s="47" t="s">
        <v>59</v>
      </c>
      <c r="U66" s="47" t="s">
        <v>60</v>
      </c>
      <c r="V66" s="47" t="s">
        <v>61</v>
      </c>
    </row>
    <row r="67" spans="16:22" x14ac:dyDescent="0.2">
      <c r="P67" s="48" t="s">
        <v>62</v>
      </c>
      <c r="Q67" s="48">
        <v>-22.740083695107678</v>
      </c>
      <c r="R67" s="48">
        <v>17.150231684818298</v>
      </c>
      <c r="S67" s="48">
        <v>-1.3259344895752996</v>
      </c>
      <c r="T67" s="48">
        <v>0.20240268977546003</v>
      </c>
      <c r="U67" s="48">
        <v>-58.923909667187857</v>
      </c>
      <c r="V67" s="48">
        <v>13.4437422769725</v>
      </c>
    </row>
    <row r="68" spans="16:22" x14ac:dyDescent="0.2">
      <c r="P68" s="48" t="s">
        <v>26</v>
      </c>
      <c r="Q68" s="48">
        <v>3.360446469396685E-2</v>
      </c>
      <c r="R68" s="48">
        <v>1.1645868892947473E-2</v>
      </c>
      <c r="S68" s="48">
        <v>2.8855266191702627</v>
      </c>
      <c r="T68" s="48">
        <v>1.0272738426645941E-2</v>
      </c>
      <c r="U68" s="48">
        <v>9.033829086221825E-3</v>
      </c>
      <c r="V68" s="48">
        <v>5.8175100301711871E-2</v>
      </c>
    </row>
    <row r="69" spans="16:22" ht="13.5" thickBot="1" x14ac:dyDescent="0.25">
      <c r="P69" s="49" t="s">
        <v>30</v>
      </c>
      <c r="Q69" s="49">
        <v>93.727496969751542</v>
      </c>
      <c r="R69" s="49">
        <v>23.338697014032711</v>
      </c>
      <c r="S69" s="49">
        <v>4.0159695681981136</v>
      </c>
      <c r="T69" s="49">
        <v>8.9567620782461492E-4</v>
      </c>
      <c r="U69" s="49">
        <v>44.487150443213409</v>
      </c>
      <c r="V69" s="49">
        <v>142.96784349628967</v>
      </c>
    </row>
    <row r="70" spans="16:22" x14ac:dyDescent="0.2">
      <c r="P70" s="50"/>
      <c r="Q70" s="50"/>
      <c r="R70" s="50"/>
      <c r="S70" s="50"/>
      <c r="T70" s="50"/>
      <c r="U70" s="50"/>
      <c r="V70" s="50"/>
    </row>
    <row r="71" spans="16:22" x14ac:dyDescent="0.2">
      <c r="P71" s="50" t="s">
        <v>36</v>
      </c>
      <c r="Q71" s="50"/>
      <c r="R71" s="50"/>
      <c r="S71" s="50"/>
      <c r="T71" s="50"/>
      <c r="U71" s="50"/>
      <c r="V71" s="50"/>
    </row>
    <row r="72" spans="16:22" ht="13.5" thickBot="1" x14ac:dyDescent="0.25">
      <c r="P72" s="50"/>
      <c r="Q72" s="50"/>
      <c r="R72" s="50"/>
      <c r="S72" s="50"/>
      <c r="T72" s="50"/>
      <c r="U72" s="50"/>
      <c r="V72" s="50"/>
    </row>
    <row r="73" spans="16:22" x14ac:dyDescent="0.2">
      <c r="P73" s="53" t="s">
        <v>43</v>
      </c>
      <c r="Q73" s="53"/>
      <c r="R73" s="50"/>
      <c r="S73" s="50"/>
      <c r="T73" s="50"/>
      <c r="U73" s="50"/>
      <c r="V73" s="50"/>
    </row>
    <row r="74" spans="16:22" x14ac:dyDescent="0.2">
      <c r="P74" s="48" t="s">
        <v>44</v>
      </c>
      <c r="Q74" s="48">
        <v>0.8779313616174852</v>
      </c>
      <c r="R74" s="50"/>
      <c r="S74" s="50"/>
      <c r="T74" s="50"/>
      <c r="U74" s="50"/>
      <c r="V74" s="50"/>
    </row>
    <row r="75" spans="16:22" x14ac:dyDescent="0.2">
      <c r="P75" s="48" t="s">
        <v>45</v>
      </c>
      <c r="Q75" s="48">
        <v>0.77076347571153159</v>
      </c>
      <c r="R75" s="50"/>
      <c r="S75" s="50"/>
      <c r="T75" s="50"/>
      <c r="U75" s="50"/>
      <c r="V75" s="50"/>
    </row>
    <row r="76" spans="16:22" x14ac:dyDescent="0.2">
      <c r="P76" s="48" t="s">
        <v>46</v>
      </c>
      <c r="Q76" s="48">
        <v>0.72778162740744379</v>
      </c>
      <c r="R76" s="50"/>
      <c r="S76" s="50"/>
      <c r="T76" s="50"/>
      <c r="U76" s="50"/>
      <c r="V76" s="50"/>
    </row>
    <row r="77" spans="16:22" x14ac:dyDescent="0.2">
      <c r="P77" s="48" t="s">
        <v>47</v>
      </c>
      <c r="Q77" s="48">
        <v>40.78683457858336</v>
      </c>
      <c r="R77" s="50"/>
      <c r="S77" s="50"/>
      <c r="T77" s="50"/>
      <c r="U77" s="50"/>
      <c r="V77" s="50"/>
    </row>
    <row r="78" spans="16:22" ht="13.5" thickBot="1" x14ac:dyDescent="0.25">
      <c r="P78" s="49" t="s">
        <v>48</v>
      </c>
      <c r="Q78" s="49">
        <v>20</v>
      </c>
      <c r="R78" s="50"/>
      <c r="S78" s="50"/>
      <c r="T78" s="50"/>
      <c r="U78" s="50"/>
      <c r="V78" s="50"/>
    </row>
    <row r="79" spans="16:22" x14ac:dyDescent="0.2">
      <c r="P79" s="50"/>
      <c r="Q79" s="50"/>
      <c r="R79" s="50"/>
      <c r="S79" s="50"/>
      <c r="T79" s="50"/>
      <c r="U79" s="50"/>
      <c r="V79" s="50"/>
    </row>
    <row r="80" spans="16:22" ht="13.5" thickBot="1" x14ac:dyDescent="0.25">
      <c r="P80" s="50" t="s">
        <v>49</v>
      </c>
      <c r="Q80" s="50"/>
      <c r="R80" s="50"/>
      <c r="S80" s="50"/>
      <c r="T80" s="50"/>
      <c r="U80" s="50"/>
      <c r="V80" s="50"/>
    </row>
    <row r="81" spans="16:22" x14ac:dyDescent="0.2">
      <c r="P81" s="47"/>
      <c r="Q81" s="47" t="s">
        <v>50</v>
      </c>
      <c r="R81" s="47" t="s">
        <v>51</v>
      </c>
      <c r="S81" s="47" t="s">
        <v>52</v>
      </c>
      <c r="T81" s="47" t="s">
        <v>53</v>
      </c>
      <c r="U81" s="47" t="s">
        <v>54</v>
      </c>
      <c r="V81" s="50"/>
    </row>
    <row r="82" spans="16:22" x14ac:dyDescent="0.2">
      <c r="P82" s="48" t="s">
        <v>55</v>
      </c>
      <c r="Q82" s="48">
        <v>3</v>
      </c>
      <c r="R82" s="48">
        <v>89494.696000948432</v>
      </c>
      <c r="S82" s="48">
        <v>29831.565333649476</v>
      </c>
      <c r="T82" s="48">
        <v>17.932301800018855</v>
      </c>
      <c r="U82" s="48">
        <v>2.2714065642999977E-5</v>
      </c>
      <c r="V82" s="50"/>
    </row>
    <row r="83" spans="16:22" x14ac:dyDescent="0.2">
      <c r="P83" s="48" t="s">
        <v>56</v>
      </c>
      <c r="Q83" s="48">
        <v>16</v>
      </c>
      <c r="R83" s="48">
        <v>26617.053999051575</v>
      </c>
      <c r="S83" s="48">
        <v>1663.5658749407235</v>
      </c>
      <c r="T83" s="48"/>
      <c r="U83" s="48"/>
      <c r="V83" s="50"/>
    </row>
    <row r="84" spans="16:22" ht="13.5" thickBot="1" x14ac:dyDescent="0.25">
      <c r="P84" s="49" t="s">
        <v>57</v>
      </c>
      <c r="Q84" s="49">
        <v>19</v>
      </c>
      <c r="R84" s="49">
        <v>116111.75</v>
      </c>
      <c r="S84" s="49"/>
      <c r="T84" s="49"/>
      <c r="U84" s="49"/>
      <c r="V84" s="50"/>
    </row>
    <row r="85" spans="16:22" ht="13.5" thickBot="1" x14ac:dyDescent="0.25">
      <c r="P85" s="50"/>
      <c r="Q85" s="50"/>
      <c r="R85" s="50"/>
      <c r="S85" s="50"/>
      <c r="T85" s="50"/>
      <c r="U85" s="50"/>
      <c r="V85" s="50"/>
    </row>
    <row r="86" spans="16:22" x14ac:dyDescent="0.2">
      <c r="P86" s="47"/>
      <c r="Q86" s="47" t="s">
        <v>22</v>
      </c>
      <c r="R86" s="47" t="s">
        <v>47</v>
      </c>
      <c r="S86" s="47" t="s">
        <v>58</v>
      </c>
      <c r="T86" s="47" t="s">
        <v>59</v>
      </c>
      <c r="U86" s="47" t="s">
        <v>60</v>
      </c>
      <c r="V86" s="47" t="s">
        <v>61</v>
      </c>
    </row>
    <row r="87" spans="16:22" x14ac:dyDescent="0.2">
      <c r="P87" s="48" t="s">
        <v>62</v>
      </c>
      <c r="Q87" s="48">
        <v>6.7677273015060777</v>
      </c>
      <c r="R87" s="48">
        <v>18.430170771758309</v>
      </c>
      <c r="S87" s="48">
        <v>0.36720914772405067</v>
      </c>
      <c r="T87" s="48">
        <v>0.7182746925520942</v>
      </c>
      <c r="U87" s="48">
        <v>-32.302489383097047</v>
      </c>
      <c r="V87" s="48">
        <v>45.837943986109202</v>
      </c>
    </row>
    <row r="88" spans="16:22" x14ac:dyDescent="0.2">
      <c r="P88" s="48" t="s">
        <v>26</v>
      </c>
      <c r="Q88" s="48">
        <v>2.2874965368945128E-3</v>
      </c>
      <c r="R88" s="48">
        <v>1.5442153089101466E-2</v>
      </c>
      <c r="S88" s="48">
        <v>0.14813326378100397</v>
      </c>
      <c r="T88" s="48">
        <v>0.88408839478292423</v>
      </c>
      <c r="U88" s="48">
        <v>-3.0448405628077557E-2</v>
      </c>
      <c r="V88" s="48">
        <v>3.5023398701866583E-2</v>
      </c>
    </row>
    <row r="89" spans="16:22" x14ac:dyDescent="0.2">
      <c r="P89" s="48" t="s">
        <v>30</v>
      </c>
      <c r="Q89" s="48">
        <v>29.461059896558154</v>
      </c>
      <c r="R89" s="48">
        <v>31.380256087635072</v>
      </c>
      <c r="S89" s="48">
        <v>0.93884064598717065</v>
      </c>
      <c r="T89" s="48">
        <v>0.36177033705449968</v>
      </c>
      <c r="U89" s="48">
        <v>-37.062111274539475</v>
      </c>
      <c r="V89" s="48">
        <v>95.984231067655784</v>
      </c>
    </row>
    <row r="90" spans="16:22" ht="13.5" thickBot="1" x14ac:dyDescent="0.25">
      <c r="P90" s="49" t="s">
        <v>37</v>
      </c>
      <c r="Q90" s="49">
        <v>5.3897978137216904E-2</v>
      </c>
      <c r="R90" s="49">
        <v>2.025835770184771E-2</v>
      </c>
      <c r="S90" s="49">
        <v>2.6605304798375151</v>
      </c>
      <c r="T90" s="49">
        <v>1.7097775156802355E-2</v>
      </c>
      <c r="U90" s="49">
        <v>1.0952178291550221E-2</v>
      </c>
      <c r="V90" s="49">
        <v>9.6843777982883586E-2</v>
      </c>
    </row>
    <row r="91" spans="16:22" x14ac:dyDescent="0.2">
      <c r="P91" s="50"/>
      <c r="Q91" s="50"/>
      <c r="R91" s="50"/>
      <c r="S91" s="50"/>
      <c r="T91" s="50"/>
      <c r="U91" s="50"/>
      <c r="V91" s="50"/>
    </row>
    <row r="92" spans="16:22" x14ac:dyDescent="0.2">
      <c r="P92" s="55" t="s">
        <v>36</v>
      </c>
      <c r="Q92" s="55"/>
      <c r="R92" s="55"/>
      <c r="S92" s="55"/>
      <c r="T92" s="55"/>
      <c r="U92" s="55"/>
      <c r="V92" s="55"/>
    </row>
    <row r="93" spans="16:22" ht="13.5" thickBot="1" x14ac:dyDescent="0.25">
      <c r="P93" s="55"/>
      <c r="Q93" s="55"/>
      <c r="R93" s="55"/>
      <c r="S93" s="55"/>
      <c r="T93" s="55"/>
      <c r="U93" s="55"/>
      <c r="V93" s="55"/>
    </row>
    <row r="94" spans="16:22" x14ac:dyDescent="0.2">
      <c r="P94" s="56" t="s">
        <v>43</v>
      </c>
      <c r="Q94" s="56"/>
      <c r="R94" s="55"/>
      <c r="S94" s="55"/>
      <c r="T94" s="55"/>
      <c r="U94" s="55"/>
      <c r="V94" s="55"/>
    </row>
    <row r="95" spans="16:22" x14ac:dyDescent="0.2">
      <c r="P95" s="52" t="s">
        <v>44</v>
      </c>
      <c r="Q95" s="52">
        <v>0.86984475765352853</v>
      </c>
      <c r="R95" s="55"/>
      <c r="S95" s="55"/>
      <c r="T95" s="55"/>
      <c r="U95" s="55"/>
      <c r="V95" s="55"/>
    </row>
    <row r="96" spans="16:22" x14ac:dyDescent="0.2">
      <c r="P96" s="52" t="s">
        <v>45</v>
      </c>
      <c r="Q96" s="52">
        <v>0.75662990241732575</v>
      </c>
      <c r="R96" s="55"/>
      <c r="S96" s="55"/>
      <c r="T96" s="55"/>
      <c r="U96" s="55"/>
      <c r="V96" s="55"/>
    </row>
    <row r="97" spans="16:22" x14ac:dyDescent="0.2">
      <c r="P97" s="52" t="s">
        <v>46</v>
      </c>
      <c r="Q97" s="52">
        <v>0.74310934144051055</v>
      </c>
      <c r="R97" s="55"/>
      <c r="S97" s="55"/>
      <c r="T97" s="55"/>
      <c r="U97" s="55"/>
      <c r="V97" s="55"/>
    </row>
    <row r="98" spans="16:22" x14ac:dyDescent="0.2">
      <c r="P98" s="52" t="s">
        <v>47</v>
      </c>
      <c r="Q98" s="52">
        <v>39.621913078493911</v>
      </c>
      <c r="R98" s="55"/>
      <c r="S98" s="55"/>
      <c r="T98" s="55"/>
      <c r="U98" s="55"/>
      <c r="V98" s="55"/>
    </row>
    <row r="99" spans="16:22" ht="13.5" thickBot="1" x14ac:dyDescent="0.25">
      <c r="P99" s="54" t="s">
        <v>48</v>
      </c>
      <c r="Q99" s="54">
        <v>20</v>
      </c>
      <c r="R99" s="55"/>
      <c r="S99" s="55"/>
      <c r="T99" s="55"/>
      <c r="U99" s="55"/>
      <c r="V99" s="55"/>
    </row>
    <row r="100" spans="16:22" x14ac:dyDescent="0.2">
      <c r="P100" s="55"/>
      <c r="Q100" s="55"/>
      <c r="R100" s="55"/>
      <c r="S100" s="55"/>
      <c r="T100" s="55"/>
      <c r="U100" s="55"/>
      <c r="V100" s="55"/>
    </row>
    <row r="101" spans="16:22" ht="13.5" thickBot="1" x14ac:dyDescent="0.25">
      <c r="P101" s="55" t="s">
        <v>49</v>
      </c>
      <c r="Q101" s="55"/>
      <c r="R101" s="55"/>
      <c r="S101" s="55"/>
      <c r="T101" s="55"/>
      <c r="U101" s="55"/>
      <c r="V101" s="55"/>
    </row>
    <row r="102" spans="16:22" x14ac:dyDescent="0.2">
      <c r="P102" s="51"/>
      <c r="Q102" s="51" t="s">
        <v>50</v>
      </c>
      <c r="R102" s="51" t="s">
        <v>51</v>
      </c>
      <c r="S102" s="51" t="s">
        <v>52</v>
      </c>
      <c r="T102" s="51" t="s">
        <v>53</v>
      </c>
      <c r="U102" s="51" t="s">
        <v>54</v>
      </c>
      <c r="V102" s="55"/>
    </row>
    <row r="103" spans="16:22" x14ac:dyDescent="0.2">
      <c r="P103" s="52" t="s">
        <v>55</v>
      </c>
      <c r="Q103" s="52">
        <v>1</v>
      </c>
      <c r="R103" s="52">
        <v>87853.622072004917</v>
      </c>
      <c r="S103" s="52">
        <v>87853.622072004917</v>
      </c>
      <c r="T103" s="52">
        <v>55.961428206623829</v>
      </c>
      <c r="U103" s="52">
        <v>6.2876585132628717E-7</v>
      </c>
      <c r="V103" s="55"/>
    </row>
    <row r="104" spans="16:22" x14ac:dyDescent="0.2">
      <c r="P104" s="52" t="s">
        <v>56</v>
      </c>
      <c r="Q104" s="52">
        <v>18</v>
      </c>
      <c r="R104" s="52">
        <v>28258.12792799508</v>
      </c>
      <c r="S104" s="52">
        <v>1569.8959959997267</v>
      </c>
      <c r="T104" s="52"/>
      <c r="U104" s="52"/>
      <c r="V104" s="55"/>
    </row>
    <row r="105" spans="16:22" ht="13.5" thickBot="1" x14ac:dyDescent="0.25">
      <c r="P105" s="54" t="s">
        <v>57</v>
      </c>
      <c r="Q105" s="54">
        <v>19</v>
      </c>
      <c r="R105" s="54">
        <v>116111.75</v>
      </c>
      <c r="S105" s="54"/>
      <c r="T105" s="54"/>
      <c r="U105" s="54"/>
      <c r="V105" s="55"/>
    </row>
    <row r="106" spans="16:22" ht="13.5" thickBot="1" x14ac:dyDescent="0.25">
      <c r="P106" s="55"/>
      <c r="Q106" s="55"/>
      <c r="R106" s="55"/>
      <c r="S106" s="55"/>
      <c r="T106" s="55"/>
      <c r="U106" s="55"/>
      <c r="V106" s="55"/>
    </row>
    <row r="107" spans="16:22" x14ac:dyDescent="0.2">
      <c r="P107" s="51"/>
      <c r="Q107" s="51" t="s">
        <v>22</v>
      </c>
      <c r="R107" s="51" t="s">
        <v>47</v>
      </c>
      <c r="S107" s="51" t="s">
        <v>58</v>
      </c>
      <c r="T107" s="51" t="s">
        <v>59</v>
      </c>
      <c r="U107" s="51" t="s">
        <v>60</v>
      </c>
      <c r="V107" s="51" t="s">
        <v>61</v>
      </c>
    </row>
    <row r="108" spans="16:22" x14ac:dyDescent="0.2">
      <c r="P108" s="52" t="s">
        <v>62</v>
      </c>
      <c r="Q108" s="52">
        <v>13.443319181690434</v>
      </c>
      <c r="R108" s="52">
        <v>10.038434799297777</v>
      </c>
      <c r="S108" s="52">
        <v>1.3391847883128991</v>
      </c>
      <c r="T108" s="52">
        <v>0.19717717215184444</v>
      </c>
      <c r="U108" s="52">
        <v>-7.6466497376768849</v>
      </c>
      <c r="V108" s="52">
        <v>34.533288101057749</v>
      </c>
    </row>
    <row r="109" spans="16:22" ht="13.5" thickBot="1" x14ac:dyDescent="0.25">
      <c r="P109" s="54" t="s">
        <v>37</v>
      </c>
      <c r="Q109" s="54">
        <v>6.5534442354170885E-2</v>
      </c>
      <c r="R109" s="54">
        <v>8.7604257573964846E-3</v>
      </c>
      <c r="S109" s="54">
        <v>7.4807371432649523</v>
      </c>
      <c r="T109" s="54">
        <v>6.2876585132628368E-7</v>
      </c>
      <c r="U109" s="54">
        <v>4.7129470798561321E-2</v>
      </c>
      <c r="V109" s="54">
        <v>8.393941390978045E-2</v>
      </c>
    </row>
  </sheetData>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 sqref="O2"/>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Mult. Reg.</vt:lpstr>
      <vt:lpstr>Categorical Predictors</vt:lpstr>
      <vt:lpstr>2 methods</vt:lpstr>
      <vt:lpstr>1 Dummy &amp; 1 X</vt:lpstr>
      <vt:lpstr>0-1 Dummy</vt:lpstr>
      <vt:lpstr>Other Coding</vt:lpstr>
      <vt:lpstr>Example data</vt:lpstr>
      <vt:lpstr>Dummy example</vt:lpstr>
      <vt:lpstr>Extra SS</vt:lpstr>
      <vt:lpstr>Extra SS testing</vt:lpstr>
      <vt:lpstr>Extra SS Ex.</vt:lpstr>
      <vt:lpstr>Home data fall 2011</vt:lpstr>
      <vt:lpstr>Collinearity</vt:lpstr>
      <vt:lpstr>Measures</vt:lpstr>
      <vt:lpstr>Model criteria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RAndrews</dc:creator>
  <cp:lastModifiedBy>RAndrews</cp:lastModifiedBy>
  <dcterms:created xsi:type="dcterms:W3CDTF">2014-10-08T02:57:10Z</dcterms:created>
  <dcterms:modified xsi:type="dcterms:W3CDTF">2014-10-22T14:17:00Z</dcterms:modified>
</cp:coreProperties>
</file>