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8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4.xml" ContentType="application/vnd.openxmlformats-officedocument.drawing+xml"/>
  <Override PartName="/xl/embeddings/oleObject19.bin" ContentType="application/vnd.openxmlformats-officedocument.oleObject"/>
  <Override PartName="/xl/drawings/drawing15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drawings/drawing16.xml" ContentType="application/vnd.openxmlformats-officedocument.drawing+xml"/>
  <Override PartName="/xl/embeddings/oleObject22.bin" ContentType="application/vnd.openxmlformats-officedocument.oleObject"/>
  <Override PartName="/xl/drawings/drawing17.xml" ContentType="application/vnd.openxmlformats-officedocument.drawing+xml"/>
  <Override PartName="/xl/charts/chart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32\KKNR_5th_lecture\"/>
    </mc:Choice>
  </mc:AlternateContent>
  <bookViews>
    <workbookView xWindow="0" yWindow="0" windowWidth="20490" windowHeight="9900"/>
  </bookViews>
  <sheets>
    <sheet name="1" sheetId="1" r:id="rId1"/>
    <sheet name="Line" sheetId="2" r:id="rId2"/>
    <sheet name="SS" sheetId="4" r:id="rId3"/>
    <sheet name="MSE" sheetId="6" r:id="rId4"/>
    <sheet name="R-Square" sheetId="5" r:id="rId5"/>
    <sheet name="R-Square Adj." sheetId="7" r:id="rId6"/>
    <sheet name="Assumptions &amp; OLS Properties" sheetId="22" r:id="rId7"/>
    <sheet name="Mult. Reg. ch 8" sheetId="3" r:id="rId8"/>
    <sheet name="t-test" sheetId="11" r:id="rId9"/>
    <sheet name="1 Coef." sheetId="10" r:id="rId10"/>
    <sheet name="ANOVA ch7" sheetId="8" r:id="rId11"/>
    <sheet name="ANOVA Output" sheetId="9" r:id="rId12"/>
    <sheet name="Formulas" sheetId="19" r:id="rId13"/>
    <sheet name="Correlation  ch6" sheetId="14" r:id="rId14"/>
    <sheet name="Estimation 1" sheetId="12" r:id="rId15"/>
    <sheet name="Estimation 2" sheetId="13" r:id="rId16"/>
    <sheet name="Confidence Intervals" sheetId="26" r:id="rId17"/>
    <sheet name="CI example 1" sheetId="27" r:id="rId18"/>
    <sheet name="CI transform ex" sheetId="28" r:id="rId19"/>
    <sheet name="Assumptions" sheetId="18" r:id="rId20"/>
    <sheet name="Residual analysis" sheetId="29" r:id="rId21"/>
    <sheet name="JMP output columns" sheetId="32" r:id="rId22"/>
  </sheets>
  <definedNames>
    <definedName name="avg">'Confidence Intervals'!$C$24</definedName>
    <definedName name="Int">'Confidence Intervals'!$C$20</definedName>
    <definedName name="MSE">'Confidence Intervals'!$C$22</definedName>
    <definedName name="n">'Confidence Intervals'!$C$25</definedName>
    <definedName name="Slope">'Confidence Intervals'!$C$21</definedName>
    <definedName name="ssx">'Confidence Intervals'!$C$23</definedName>
    <definedName name="t">'Confidence Intervals'!$C$26</definedName>
  </definedNames>
  <calcPr calcId="152511"/>
</workbook>
</file>

<file path=xl/calcChain.xml><?xml version="1.0" encoding="utf-8"?>
<calcChain xmlns="http://schemas.openxmlformats.org/spreadsheetml/2006/main">
  <c r="C2" i="28" l="1"/>
  <c r="C3" i="28"/>
  <c r="C4" i="28"/>
  <c r="C5" i="28"/>
  <c r="C6" i="28"/>
  <c r="C7" i="28"/>
  <c r="C8" i="28"/>
  <c r="C9" i="28"/>
  <c r="A10" i="28"/>
  <c r="B10" i="28"/>
  <c r="E15" i="28"/>
  <c r="E16" i="28" s="1"/>
  <c r="E17" i="28" s="1"/>
  <c r="E18" i="28" s="1"/>
  <c r="E19" i="28"/>
  <c r="C2" i="27"/>
  <c r="C3" i="27"/>
  <c r="C4" i="27"/>
  <c r="C5" i="27"/>
  <c r="C6" i="27"/>
  <c r="C7" i="27"/>
  <c r="C8" i="27"/>
  <c r="C9" i="27"/>
  <c r="A10" i="27"/>
  <c r="E16" i="27" s="1"/>
  <c r="E18" i="27" s="1"/>
  <c r="B10" i="27"/>
  <c r="C10" i="27"/>
  <c r="A11" i="27"/>
  <c r="B11" i="27"/>
  <c r="E15" i="27"/>
  <c r="I16" i="27"/>
  <c r="E17" i="27"/>
  <c r="I17" i="27"/>
  <c r="I18" i="27" s="1"/>
  <c r="H8" i="26"/>
  <c r="B8" i="26" s="1"/>
  <c r="A9" i="26"/>
  <c r="A12" i="10"/>
  <c r="I20" i="27" l="1"/>
  <c r="I22" i="28" s="1"/>
  <c r="I19" i="27"/>
  <c r="I21" i="28" s="1"/>
  <c r="A10" i="26"/>
  <c r="E20" i="28"/>
  <c r="C11" i="27"/>
  <c r="H9" i="26"/>
  <c r="B9" i="26" s="1"/>
  <c r="E19" i="27"/>
  <c r="K27" i="28" s="1"/>
  <c r="E20" i="27"/>
  <c r="J27" i="28" s="1"/>
  <c r="C10" i="28"/>
  <c r="E21" i="28" l="1"/>
  <c r="E22" i="28"/>
  <c r="H10" i="26"/>
  <c r="B10" i="26" s="1"/>
  <c r="A11" i="26"/>
  <c r="A12" i="26" l="1"/>
  <c r="H11" i="26"/>
  <c r="B11" i="26" s="1"/>
  <c r="H12" i="26" l="1"/>
  <c r="B12" i="26" s="1"/>
  <c r="A13" i="26"/>
  <c r="A14" i="26" l="1"/>
  <c r="H13" i="26"/>
  <c r="B13" i="26" s="1"/>
  <c r="H14" i="26" l="1"/>
  <c r="B14" i="26" s="1"/>
  <c r="A15" i="26"/>
  <c r="A16" i="26" l="1"/>
  <c r="H15" i="26"/>
  <c r="B15" i="26" s="1"/>
  <c r="A17" i="26" l="1"/>
  <c r="H16" i="26"/>
  <c r="B16" i="26" s="1"/>
  <c r="H17" i="26" l="1"/>
  <c r="B17" i="26" s="1"/>
  <c r="A18" i="26"/>
  <c r="H18" i="26" s="1"/>
  <c r="B18" i="26" s="1"/>
  <c r="C24" i="26"/>
  <c r="C25" i="26"/>
  <c r="C26" i="26" s="1"/>
  <c r="C23" i="26"/>
  <c r="C20" i="26" l="1"/>
  <c r="C22" i="26"/>
  <c r="C21" i="26"/>
  <c r="C27" i="26"/>
  <c r="C16" i="26" l="1"/>
  <c r="C12" i="26"/>
  <c r="C8" i="26"/>
  <c r="C15" i="26"/>
  <c r="C18" i="26"/>
  <c r="C10" i="26"/>
  <c r="C13" i="26"/>
  <c r="C11" i="26"/>
  <c r="C9" i="26"/>
  <c r="C14" i="26"/>
  <c r="C17" i="26"/>
  <c r="E17" i="26" l="1"/>
  <c r="F17" i="26"/>
  <c r="G17" i="26"/>
  <c r="D17" i="26"/>
  <c r="I17" i="26"/>
  <c r="E13" i="26"/>
  <c r="D13" i="26"/>
  <c r="G13" i="26"/>
  <c r="F13" i="26"/>
  <c r="I13" i="26"/>
  <c r="F18" i="26"/>
  <c r="G18" i="26"/>
  <c r="E18" i="26"/>
  <c r="D18" i="26"/>
  <c r="I18" i="26"/>
  <c r="F8" i="26"/>
  <c r="G8" i="26"/>
  <c r="D8" i="26"/>
  <c r="E8" i="26"/>
  <c r="I8" i="26"/>
  <c r="F16" i="26"/>
  <c r="D16" i="26"/>
  <c r="G16" i="26"/>
  <c r="E16" i="26"/>
  <c r="I16" i="26"/>
  <c r="E9" i="26"/>
  <c r="D9" i="26"/>
  <c r="G9" i="26"/>
  <c r="F9" i="26"/>
  <c r="I9" i="26"/>
  <c r="F14" i="26"/>
  <c r="G14" i="26"/>
  <c r="D14" i="26"/>
  <c r="E14" i="26"/>
  <c r="I14" i="26"/>
  <c r="E11" i="26"/>
  <c r="D11" i="26"/>
  <c r="G11" i="26"/>
  <c r="F11" i="26"/>
  <c r="I11" i="26"/>
  <c r="F10" i="26"/>
  <c r="G10" i="26"/>
  <c r="D10" i="26"/>
  <c r="E10" i="26"/>
  <c r="I10" i="26"/>
  <c r="E15" i="26"/>
  <c r="F15" i="26"/>
  <c r="G15" i="26"/>
  <c r="D15" i="26"/>
  <c r="I15" i="26"/>
  <c r="F12" i="26"/>
  <c r="G12" i="26"/>
  <c r="D12" i="26"/>
  <c r="E12" i="26"/>
  <c r="I12" i="26"/>
  <c r="I19" i="26" l="1"/>
  <c r="C28" i="26" s="1"/>
  <c r="J2" i="26" s="1"/>
</calcChain>
</file>

<file path=xl/comments1.xml><?xml version="1.0" encoding="utf-8"?>
<comments xmlns="http://schemas.openxmlformats.org/spreadsheetml/2006/main">
  <authors>
    <author>RAndrews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>This is the coefficient of variation, which is a unit-less measure of variation in the data.  It is the root MSE divided by the mean of the dependent variable, multiplied by 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R. Andrews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This uses formula to the right and on previous tab.  Other texts use a different but equivalent formula.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This uses formula to the right and on previous tab.  Other texts use a different but equivalent formula.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<sst xmlns="http://schemas.openxmlformats.org/spreadsheetml/2006/main" count="337" uniqueCount="193">
  <si>
    <t>Excel Output for summary measures and ANOVA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</si>
  <si>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</si>
  <si>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</si>
  <si>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</si>
  <si>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</si>
  <si>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</si>
  <si>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</si>
  <si>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</si>
  <si>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r>
      <t>df</t>
    </r>
    <r>
      <rPr>
        <b/>
        <sz val="10"/>
        <color indexed="20"/>
        <rFont val="Arial"/>
        <family val="2"/>
      </rPr>
      <t xml:space="preserve"> = degrees of freedom</t>
    </r>
  </si>
  <si>
    <t>ANOVA</t>
  </si>
  <si>
    <t>p-value for ANOVA test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</si>
  <si>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</si>
  <si>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</si>
  <si>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</si>
  <si>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</si>
  <si>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</si>
  <si>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</si>
  <si>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</si>
  <si>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</si>
  <si>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= t table value for a 95% Confidence Interval with df(Error)=10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</si>
  <si>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</si>
  <si>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</si>
  <si>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</si>
  <si>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</si>
  <si>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</si>
  <si>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</si>
  <si>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</si>
  <si>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Intercept</t>
  </si>
  <si>
    <t>Formulas for simple linear regression with y = dependent variable &amp; x= independent variable.</t>
  </si>
  <si>
    <t>Least Squares Estimators of the Phenomenon Slope &amp; Intercept</t>
  </si>
  <si>
    <t>Variance of the y values around the phenomenon regression line</t>
  </si>
  <si>
    <t>Standard Error of the Sample Slope &amp; Intercept</t>
  </si>
  <si>
    <t>COV(X,Y) = Covariance between X &amp; Y</t>
  </si>
  <si>
    <r>
      <t>COV(X,Y) = SS</t>
    </r>
    <r>
      <rPr>
        <vertAlign val="subscript"/>
        <sz val="12"/>
        <rFont val="Arial"/>
        <family val="2"/>
      </rPr>
      <t>XY</t>
    </r>
    <r>
      <rPr>
        <sz val="12"/>
        <rFont val="Arial"/>
        <family val="2"/>
      </rPr>
      <t xml:space="preserve"> ÷ (n-1)</t>
    </r>
  </si>
  <si>
    <r>
      <t>Y-hat is the best estimate of an individual value of Y when X=x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>.</t>
    </r>
  </si>
  <si>
    <t>Model</t>
  </si>
  <si>
    <t>Unstandardized Coefficients</t>
  </si>
  <si>
    <t>t</t>
  </si>
  <si>
    <t>Sig.</t>
  </si>
  <si>
    <t>95% Confidence Interval for B</t>
  </si>
  <si>
    <t>B</t>
  </si>
  <si>
    <t>Std. Error</t>
  </si>
  <si>
    <t>Lower Bound</t>
  </si>
  <si>
    <t>Upper Bound</t>
  </si>
  <si>
    <t>(Constant)</t>
  </si>
  <si>
    <t>Dependent Variable: Grade</t>
  </si>
  <si>
    <t>SPSS output</t>
  </si>
  <si>
    <t>Excel Output</t>
  </si>
  <si>
    <t>Model Summary</t>
  </si>
  <si>
    <t>R</t>
  </si>
  <si>
    <t>Std. Error of the Estimate</t>
  </si>
  <si>
    <t>Sum of Squares</t>
  </si>
  <si>
    <t>Mean Square</t>
  </si>
  <si>
    <t>X</t>
  </si>
  <si>
    <t>Y</t>
  </si>
  <si>
    <t xml:space="preserve">Mean </t>
  </si>
  <si>
    <t>p = Number of Parameters Estimated in the Model</t>
  </si>
  <si>
    <t>Estimation Methods</t>
  </si>
  <si>
    <t>Method of Least Squares or Ordinary Least Squares (OLS)</t>
  </si>
  <si>
    <t>Maximum Likelihood Estimation (MLE)</t>
  </si>
  <si>
    <t>Estimates are chosen to maximize the likelihood function for the observed data</t>
  </si>
  <si>
    <t>Absolute Error Regression</t>
  </si>
  <si>
    <t>This method produces different coefficient estimates &amp; not covered in this class.</t>
  </si>
  <si>
    <t>Coefficient estimates are Minimum Variance Unbiased estimates</t>
  </si>
  <si>
    <t>No probability distribution assumption</t>
  </si>
  <si>
    <t>Normal distribution is assumed</t>
  </si>
  <si>
    <t>Estimates are not unbiased</t>
  </si>
  <si>
    <t xml:space="preserve">Standard Method used by computational packages. </t>
  </si>
  <si>
    <r>
      <t xml:space="preserve">Estimates are chosen to </t>
    </r>
    <r>
      <rPr>
        <sz val="12"/>
        <rFont val="Arial"/>
        <family val="2"/>
      </rPr>
      <t xml:space="preserve">minimize squared error SSE= </t>
    </r>
    <r>
      <rPr>
        <sz val="12"/>
        <rFont val="Calibri"/>
        <family val="2"/>
      </rPr>
      <t>Σ</t>
    </r>
    <r>
      <rPr>
        <sz val="12"/>
        <rFont val="Arial"/>
        <family val="2"/>
      </rPr>
      <t xml:space="preserve"> (Y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- Y</t>
    </r>
    <r>
      <rPr>
        <vertAlign val="superscript"/>
        <sz val="12"/>
        <rFont val="Arial"/>
        <family val="2"/>
      </rPr>
      <t>^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</si>
  <si>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 xml:space="preserve">Estimates are chosen to </t>
    </r>
    <r>
      <rPr>
        <sz val="12"/>
        <rFont val="Arial"/>
        <family val="2"/>
      </rPr>
      <t xml:space="preserve">minimize absolute error,  </t>
    </r>
    <r>
      <rPr>
        <sz val="12"/>
        <rFont val="Calibri"/>
        <family val="2"/>
      </rPr>
      <t>Σ</t>
    </r>
    <r>
      <rPr>
        <sz val="12"/>
        <rFont val="Arial"/>
        <family val="2"/>
      </rPr>
      <t xml:space="preserve"> |Y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- Y</t>
    </r>
    <r>
      <rPr>
        <vertAlign val="superscript"/>
        <sz val="12"/>
        <rFont val="Arial"/>
        <family val="2"/>
      </rPr>
      <t>^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|</t>
    </r>
  </si>
  <si>
    <t>Excel</t>
  </si>
  <si>
    <t xml:space="preserve">Hit F9 to change graph </t>
  </si>
  <si>
    <t>You may change the values in blue.</t>
  </si>
  <si>
    <t>R-square</t>
  </si>
  <si>
    <t xml:space="preserve">Phenomenon Slope =  </t>
  </si>
  <si>
    <t xml:space="preserve">Intercept = </t>
  </si>
  <si>
    <t xml:space="preserve">Variance = </t>
  </si>
  <si>
    <t xml:space="preserve">Increment = </t>
  </si>
  <si>
    <t>Graph</t>
  </si>
  <si>
    <t>Data</t>
  </si>
  <si>
    <t>y-hat</t>
  </si>
  <si>
    <t>L.L. Mean</t>
  </si>
  <si>
    <t>U.L. Mean</t>
  </si>
  <si>
    <t>L.L.Predict</t>
  </si>
  <si>
    <t>U.L.Predict</t>
  </si>
  <si>
    <t>Phenomenon</t>
  </si>
  <si>
    <t>= SS(Error)</t>
  </si>
  <si>
    <t xml:space="preserve">Slope = </t>
  </si>
  <si>
    <t xml:space="preserve">MSE = </t>
  </si>
  <si>
    <t xml:space="preserve">SS(X) = </t>
  </si>
  <si>
    <t xml:space="preserve">x-bar = </t>
  </si>
  <si>
    <t xml:space="preserve">n = </t>
  </si>
  <si>
    <t xml:space="preserve">t for 95% = </t>
  </si>
  <si>
    <t>SS(Total) =</t>
  </si>
  <si>
    <t xml:space="preserve">SS(Regr) = </t>
  </si>
  <si>
    <t>X-3</t>
  </si>
  <si>
    <t>If x =3 find the anticipated or predicted value for Y, Y^(x=3)</t>
  </si>
  <si>
    <t>Find a 90% confidence interval for the mean of Y when x=3</t>
  </si>
  <si>
    <t>Find a 90% confidence interval for a new individual predicted value of Y when x=3</t>
  </si>
  <si>
    <t>= SE(mean of Y when x=3)</t>
  </si>
  <si>
    <t>= SE(individual value of Y when x=3)</t>
  </si>
  <si>
    <t>= Table Value or CV for 90% CI, df = 6</t>
  </si>
  <si>
    <t>= ME or Margin of Error</t>
  </si>
  <si>
    <t xml:space="preserve">= 90% Upper Limit </t>
  </si>
  <si>
    <t xml:space="preserve">= 90% Lower Limit </t>
  </si>
  <si>
    <t>= Variance (mean of Y when x=3)</t>
  </si>
  <si>
    <t>= Variance (individual Y when x=3) = Variance (mean of Y when x=3)+ MSE</t>
  </si>
  <si>
    <t>90% limits from the previous tab using formulas</t>
  </si>
  <si>
    <t>Values from the previous tab using formulas</t>
  </si>
  <si>
    <t>90% confidence interval for the mean of Y when x=3</t>
  </si>
  <si>
    <t>= SE(mean of Y when X=3)</t>
  </si>
  <si>
    <t>= SE(individual value of Y when X=3)</t>
  </si>
  <si>
    <t>Calculated with formula (2.33) on page 54 of KNNL 5th</t>
  </si>
  <si>
    <t>Calculated with formula (2.36) on page 58 KNNL 5th</t>
  </si>
  <si>
    <r>
      <t>SE(individual value of Y when X=x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or X</t>
    </r>
    <r>
      <rPr>
        <b/>
        <vertAlign val="subscript"/>
        <sz val="10"/>
        <color indexed="12"/>
        <rFont val="Arial"/>
        <family val="2"/>
      </rPr>
      <t>h(new)</t>
    </r>
    <r>
      <rPr>
        <b/>
        <sz val="10"/>
        <color indexed="12"/>
        <rFont val="Arial"/>
        <family val="2"/>
      </rPr>
      <t xml:space="preserve">)  = </t>
    </r>
    <r>
      <rPr>
        <b/>
        <sz val="11"/>
        <color indexed="12"/>
        <rFont val="Arial"/>
        <family val="2"/>
      </rPr>
      <t>s{pred}</t>
    </r>
  </si>
  <si>
    <r>
      <t>SE(mean of Y when X=x</t>
    </r>
    <r>
      <rPr>
        <b/>
        <vertAlign val="subscript"/>
        <sz val="10"/>
        <color indexed="53"/>
        <rFont val="Arial"/>
        <family val="2"/>
      </rPr>
      <t>0</t>
    </r>
    <r>
      <rPr>
        <b/>
        <sz val="10"/>
        <color indexed="53"/>
        <rFont val="Arial"/>
        <family val="2"/>
      </rPr>
      <t xml:space="preserve"> or X</t>
    </r>
    <r>
      <rPr>
        <b/>
        <vertAlign val="subscript"/>
        <sz val="10"/>
        <color indexed="53"/>
        <rFont val="Arial"/>
        <family val="2"/>
      </rPr>
      <t>h</t>
    </r>
    <r>
      <rPr>
        <b/>
        <sz val="10"/>
        <color indexed="53"/>
        <rFont val="Arial"/>
        <family val="2"/>
      </rPr>
      <t xml:space="preserve">) = </t>
    </r>
    <r>
      <rPr>
        <b/>
        <sz val="11"/>
        <color indexed="53"/>
        <rFont val="Arial"/>
        <family val="2"/>
      </rPr>
      <t>s{</t>
    </r>
    <r>
      <rPr>
        <b/>
        <sz val="11"/>
        <color indexed="53"/>
        <rFont val="Calibri"/>
        <family val="2"/>
      </rPr>
      <t>Ŷ</t>
    </r>
    <r>
      <rPr>
        <b/>
        <vertAlign val="subscript"/>
        <sz val="11"/>
        <color indexed="53"/>
        <rFont val="Arial"/>
        <family val="2"/>
      </rPr>
      <t>h</t>
    </r>
    <r>
      <rPr>
        <b/>
        <sz val="11"/>
        <color indexed="53"/>
        <rFont val="Arial"/>
        <family val="2"/>
      </rPr>
      <t>}</t>
    </r>
  </si>
  <si>
    <r>
      <t>s{pred} = Standard Error of a Predicted Individual Value of Y given (X=x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) </t>
    </r>
  </si>
  <si>
    <r>
      <t xml:space="preserve">= </t>
    </r>
    <r>
      <rPr>
        <b/>
        <sz val="11"/>
        <color indexed="17"/>
        <rFont val="Calibri"/>
        <family val="2"/>
      </rPr>
      <t>Ŷ</t>
    </r>
    <r>
      <rPr>
        <b/>
        <sz val="11"/>
        <color indexed="17"/>
        <rFont val="Calibri"/>
        <family val="2"/>
      </rPr>
      <t xml:space="preserve"> for X =3 </t>
    </r>
  </si>
  <si>
    <t>If x =3 find the anticipated or predicted value for Y, Ŷ(x=3)</t>
  </si>
  <si>
    <t>Ŷ for x =3 is the intercept using x-3</t>
  </si>
  <si>
    <t>Ŷ (Y-hat) is the best estimate of the mean of Y.</t>
  </si>
  <si>
    <t>Variance estimates:</t>
  </si>
  <si>
    <t xml:space="preserve">Text uses the ^ notation </t>
  </si>
  <si>
    <t>This notation is simpler for me.</t>
  </si>
  <si>
    <t xml:space="preserve">Definition from JMP </t>
  </si>
  <si>
    <r>
      <t>Estimation of the Mean of Y when X = x</t>
    </r>
    <r>
      <rPr>
        <b/>
        <vertAlign val="subscript"/>
        <sz val="14"/>
        <rFont val="Arial"/>
        <family val="2"/>
      </rPr>
      <t xml:space="preserve">0 </t>
    </r>
    <r>
      <rPr>
        <b/>
        <vertAlign val="subscript"/>
        <sz val="14"/>
        <rFont val="Arial"/>
        <family val="2"/>
      </rPr>
      <t xml:space="preserve"> </t>
    </r>
    <r>
      <rPr>
        <b/>
        <sz val="14"/>
        <rFont val="Arial"/>
        <family val="2"/>
      </rPr>
      <t>in Simple Linear Regression.</t>
    </r>
  </si>
  <si>
    <t>Population (thousands)</t>
  </si>
  <si>
    <t>% Income &lt; 5,000</t>
  </si>
  <si>
    <t>% Unemployed</t>
  </si>
  <si>
    <t>Parameter Estimates</t>
  </si>
  <si>
    <t>Variable</t>
  </si>
  <si>
    <t>DF</t>
  </si>
  <si>
    <t>Parameter
Estimate</t>
  </si>
  <si>
    <t>Standard
Error</t>
  </si>
  <si>
    <t>t Value</t>
  </si>
  <si>
    <t>Pr &gt; |t|</t>
  </si>
  <si>
    <t>SAS</t>
  </si>
  <si>
    <t>Term</t>
  </si>
  <si>
    <t xml:space="preserve"> </t>
  </si>
  <si>
    <t>Estimate</t>
  </si>
  <si>
    <t>Std Error</t>
  </si>
  <si>
    <t>t Ratio</t>
  </si>
  <si>
    <t>Prob&gt;|t|</t>
  </si>
  <si>
    <t>&lt;.0001</t>
  </si>
  <si>
    <t xml:space="preserve">JMP </t>
  </si>
  <si>
    <t>Standardized Coefficients</t>
  </si>
  <si>
    <t>Beta</t>
  </si>
  <si>
    <t>1</t>
  </si>
  <si>
    <t>a. Dependent Variable: Homicide Rate</t>
  </si>
  <si>
    <r>
      <t>Coefficients</t>
    </r>
    <r>
      <rPr>
        <b/>
        <vertAlign val="superscript"/>
        <sz val="9"/>
        <color indexed="8"/>
        <rFont val="Arial Bold"/>
      </rPr>
      <t>a</t>
    </r>
  </si>
  <si>
    <t>SPSS</t>
  </si>
  <si>
    <t>2 sided p-value</t>
  </si>
  <si>
    <r>
      <t>b</t>
    </r>
    <r>
      <rPr>
        <b/>
        <vertAlign val="subscript"/>
        <sz val="12"/>
        <color theme="9" tint="-0.499984740745262"/>
        <rFont val="Arial"/>
        <family val="2"/>
      </rPr>
      <t>j</t>
    </r>
  </si>
  <si>
    <r>
      <t>s{b</t>
    </r>
    <r>
      <rPr>
        <b/>
        <vertAlign val="subscript"/>
        <sz val="12"/>
        <rFont val="Arial"/>
        <family val="2"/>
      </rPr>
      <t>j</t>
    </r>
    <r>
      <rPr>
        <b/>
        <sz val="12"/>
        <rFont val="Arial"/>
        <family val="2"/>
      </rPr>
      <t>}</t>
    </r>
  </si>
  <si>
    <r>
      <t>b</t>
    </r>
    <r>
      <rPr>
        <b/>
        <vertAlign val="subscript"/>
        <sz val="12"/>
        <color rgb="FFFF0000"/>
        <rFont val="Arial"/>
        <family val="2"/>
      </rPr>
      <t>J</t>
    </r>
    <r>
      <rPr>
        <b/>
        <sz val="12"/>
        <color rgb="FFFF0000"/>
        <rFont val="Arial"/>
        <family val="2"/>
      </rPr>
      <t xml:space="preserve"> / s{b</t>
    </r>
    <r>
      <rPr>
        <b/>
        <vertAlign val="subscript"/>
        <sz val="12"/>
        <color rgb="FFFF0000"/>
        <rFont val="Arial"/>
        <family val="2"/>
      </rPr>
      <t>j</t>
    </r>
    <r>
      <rPr>
        <b/>
        <sz val="12"/>
        <color rgb="FFFF0000"/>
        <rFont val="Arial"/>
        <family val="2"/>
      </rPr>
      <t>}</t>
    </r>
  </si>
  <si>
    <t>JMP Output</t>
  </si>
  <si>
    <t>95% Confidence Limits</t>
  </si>
  <si>
    <t>SAS output</t>
  </si>
  <si>
    <t xml:space="preserve">  81.8 % of the variability of Y can be explained by the model</t>
  </si>
  <si>
    <r>
      <t xml:space="preserve"> = S</t>
    </r>
    <r>
      <rPr>
        <b/>
        <vertAlign val="subscript"/>
        <sz val="11"/>
        <rFont val="Arial"/>
        <family val="2"/>
      </rPr>
      <t>Y|X</t>
    </r>
  </si>
  <si>
    <t>Summary of Fit</t>
  </si>
  <si>
    <t>RSquare</t>
  </si>
  <si>
    <t>RSquare Adj</t>
  </si>
  <si>
    <t>Root Mean Square Error</t>
  </si>
  <si>
    <t>Mean of Response</t>
  </si>
  <si>
    <t>Analysis of Variance</t>
  </si>
  <si>
    <t>Source</t>
  </si>
  <si>
    <t>F Ratio</t>
  </si>
  <si>
    <t>Error</t>
  </si>
  <si>
    <t>Prob &gt; F</t>
  </si>
  <si>
    <t>C. Total</t>
  </si>
  <si>
    <r>
      <rPr>
        <b/>
        <sz val="10"/>
        <rFont val="Arial"/>
        <family val="2"/>
      </rPr>
      <t>JMP</t>
    </r>
    <r>
      <rPr>
        <sz val="10"/>
        <rFont val="Arial"/>
        <family val="2"/>
      </rPr>
      <t xml:space="preserve"> Output for summary measures and ANOVA</t>
    </r>
  </si>
  <si>
    <t>Sum of
Squares</t>
  </si>
  <si>
    <t>Mean
Square</t>
  </si>
  <si>
    <t>F Value</t>
  </si>
  <si>
    <t>Pr &gt; F</t>
  </si>
  <si>
    <t>Corrected Total</t>
  </si>
  <si>
    <t>Root MSE</t>
  </si>
  <si>
    <t>R-Square</t>
  </si>
  <si>
    <t>Dependent Mean</t>
  </si>
  <si>
    <t>Adj R-Sq</t>
  </si>
  <si>
    <t>Coeff Var</t>
  </si>
  <si>
    <r>
      <rPr>
        <b/>
        <sz val="10"/>
        <rFont val="Arial"/>
        <family val="2"/>
      </rPr>
      <t>SAS</t>
    </r>
    <r>
      <rPr>
        <sz val="10"/>
        <rFont val="Arial"/>
        <family val="2"/>
      </rPr>
      <t xml:space="preserve"> Output for summary measures and ANOVA</t>
    </r>
  </si>
  <si>
    <t>a. Predictors: (Constant), % Unemployed, Population (thousands), % Income &lt; 5,000</t>
  </si>
  <si>
    <r>
      <t>.905</t>
    </r>
    <r>
      <rPr>
        <vertAlign val="superscript"/>
        <sz val="9"/>
        <color indexed="8"/>
        <rFont val="Arial"/>
        <family val="2"/>
      </rPr>
      <t>a</t>
    </r>
  </si>
  <si>
    <r>
      <rPr>
        <b/>
        <sz val="10"/>
        <rFont val="Arial"/>
        <family val="2"/>
      </rPr>
      <t>SPSS</t>
    </r>
    <r>
      <rPr>
        <sz val="10"/>
        <rFont val="Arial"/>
        <family val="2"/>
      </rPr>
      <t xml:space="preserve"> Output for summary measures and ANOVA</t>
    </r>
  </si>
  <si>
    <t>b. Predictors: (Constant), % Unemployed, Population (thousands), % Income &lt; 5,000</t>
  </si>
  <si>
    <r>
      <t>ANOVA</t>
    </r>
    <r>
      <rPr>
        <b/>
        <vertAlign val="superscript"/>
        <sz val="9"/>
        <color indexed="8"/>
        <rFont val="Arial Bold"/>
      </rPr>
      <t>a</t>
    </r>
  </si>
  <si>
    <r>
      <t>.000</t>
    </r>
    <r>
      <rPr>
        <b/>
        <vertAlign val="superscript"/>
        <sz val="10"/>
        <color rgb="FF0000FF"/>
        <rFont val="Arial"/>
        <family val="2"/>
      </rPr>
      <t>b</t>
    </r>
  </si>
  <si>
    <t xml:space="preserve"> Formula (5.12) on page 67 of KKNR 5th</t>
  </si>
  <si>
    <r>
      <t>Estimation of an Individual New Value of Y when X = x</t>
    </r>
    <r>
      <rPr>
        <b/>
        <vertAlign val="subscript"/>
        <sz val="14"/>
        <rFont val="Arial"/>
        <family val="2"/>
      </rPr>
      <t xml:space="preserve">0 </t>
    </r>
    <r>
      <rPr>
        <b/>
        <vertAlign val="subscript"/>
        <sz val="14"/>
        <rFont val="Arial"/>
        <family val="2"/>
      </rPr>
      <t xml:space="preserve"> </t>
    </r>
    <r>
      <rPr>
        <b/>
        <sz val="14"/>
        <rFont val="Arial"/>
        <family val="2"/>
      </rPr>
      <t>in Simple Linear Regression.</t>
    </r>
  </si>
  <si>
    <t>Above corresponds to  Formula (5.15) on page 70 KKNR 5th</t>
  </si>
  <si>
    <t>Save Columns Options in JMP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</si>
</sst>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##0.000"/>
    <numFmt numFmtId="166" formatCode="####.000"/>
    <numFmt numFmtId="167" formatCode="###0"/>
  </numFmts>
  <fonts count="8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i/>
      <sz val="10"/>
      <name val="MS Sans Serif"/>
      <family val="2"/>
    </font>
    <font>
      <b/>
      <sz val="10"/>
      <color indexed="12"/>
      <name val="Arial"/>
      <family val="2"/>
    </font>
    <font>
      <b/>
      <i/>
      <sz val="10"/>
      <color indexed="12"/>
      <name val="MS Sans Serif"/>
      <family val="2"/>
    </font>
    <font>
      <b/>
      <i/>
      <sz val="10"/>
      <color indexed="20"/>
      <name val="MS Sans Serif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MS Sans Serif"/>
      <family val="2"/>
    </font>
    <font>
      <b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MS Sans Serif"/>
      <family val="2"/>
    </font>
    <font>
      <sz val="8"/>
      <name val="MS Sans Serif"/>
      <family val="2"/>
    </font>
    <font>
      <i/>
      <sz val="10"/>
      <color indexed="14"/>
      <name val="MS Sans Serif"/>
      <family val="2"/>
    </font>
    <font>
      <sz val="10"/>
      <color indexed="14"/>
      <name val="Arial"/>
      <family val="2"/>
    </font>
    <font>
      <b/>
      <vertAlign val="subscript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61"/>
      <name val="Arial"/>
      <family val="2"/>
    </font>
    <font>
      <b/>
      <sz val="11"/>
      <color indexed="17"/>
      <name val="Calibri"/>
      <family val="2"/>
    </font>
    <font>
      <b/>
      <sz val="10"/>
      <color indexed="53"/>
      <name val="Arial"/>
      <family val="2"/>
    </font>
    <font>
      <b/>
      <vertAlign val="subscript"/>
      <sz val="10"/>
      <color indexed="12"/>
      <name val="Arial"/>
      <family val="2"/>
    </font>
    <font>
      <b/>
      <vertAlign val="subscript"/>
      <sz val="10"/>
      <color indexed="53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b/>
      <sz val="11"/>
      <color indexed="53"/>
      <name val="Calibri"/>
      <family val="2"/>
    </font>
    <font>
      <b/>
      <vertAlign val="subscript"/>
      <sz val="11"/>
      <color indexed="53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b/>
      <sz val="10"/>
      <color rgb="FF00B05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B050"/>
      <name val="Arial"/>
      <family val="2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9" tint="-0.249977111117893"/>
      <name val="Arial"/>
      <family val="2"/>
    </font>
    <font>
      <sz val="11"/>
      <name val="Calibri"/>
      <family val="2"/>
      <scheme val="minor"/>
    </font>
    <font>
      <sz val="10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i/>
      <sz val="10"/>
      <color theme="9" tint="-0.249977111117893"/>
      <name val="Arial"/>
      <family val="2"/>
    </font>
    <font>
      <sz val="11"/>
      <color rgb="FF0000FF"/>
      <name val="Calibri"/>
      <family val="2"/>
      <scheme val="minor"/>
    </font>
    <font>
      <b/>
      <vertAlign val="superscript"/>
      <sz val="9"/>
      <color indexed="8"/>
      <name val="Arial Bold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theme="0" tint="-0.499984740745262"/>
      <name val="Arial"/>
      <family val="2"/>
    </font>
    <font>
      <b/>
      <i/>
      <sz val="10"/>
      <color rgb="FF0000FF"/>
      <name val="Arial"/>
      <family val="2"/>
    </font>
    <font>
      <b/>
      <sz val="10"/>
      <color theme="9" tint="-0.499984740745262"/>
      <name val="Arial"/>
      <family val="2"/>
    </font>
    <font>
      <b/>
      <i/>
      <sz val="10"/>
      <color theme="9" tint="-0.499984740745262"/>
      <name val="Arial"/>
      <family val="2"/>
    </font>
    <font>
      <sz val="9"/>
      <color theme="6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 Bold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8"/>
      <color theme="6" tint="-0.249977111117893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color theme="9" tint="-0.499984740745262"/>
      <name val="Arial"/>
      <family val="2"/>
    </font>
    <font>
      <b/>
      <vertAlign val="subscript"/>
      <sz val="12"/>
      <name val="Arial"/>
      <family val="2"/>
    </font>
    <font>
      <b/>
      <sz val="12"/>
      <color rgb="FFFF0000"/>
      <name val="Arial"/>
      <family val="2"/>
    </font>
    <font>
      <b/>
      <vertAlign val="subscript"/>
      <sz val="12"/>
      <color rgb="FFFF0000"/>
      <name val="Arial"/>
      <family val="2"/>
    </font>
    <font>
      <b/>
      <sz val="12"/>
      <color rgb="FF0000FF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rgb="FF0000FF"/>
      <name val="Arial"/>
      <family val="2"/>
    </font>
    <font>
      <sz val="14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10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/>
    <xf numFmtId="0" fontId="18" fillId="0" borderId="0" xfId="0" applyFont="1" applyFill="1" applyBorder="1" applyAlignment="1"/>
    <xf numFmtId="0" fontId="20" fillId="0" borderId="0" xfId="0" applyFont="1"/>
    <xf numFmtId="0" fontId="1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2" xfId="0" applyFont="1" applyFill="1" applyBorder="1" applyAlignment="1"/>
    <xf numFmtId="0" fontId="21" fillId="0" borderId="0" xfId="0" quotePrefix="1" applyFont="1"/>
    <xf numFmtId="0" fontId="22" fillId="0" borderId="0" xfId="0" applyFont="1"/>
    <xf numFmtId="0" fontId="23" fillId="0" borderId="1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2" xfId="0" applyFont="1" applyFill="1" applyBorder="1" applyAlignment="1"/>
    <xf numFmtId="0" fontId="24" fillId="0" borderId="0" xfId="0" applyFont="1" applyFill="1" applyBorder="1" applyAlignment="1"/>
    <xf numFmtId="0" fontId="25" fillId="0" borderId="1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3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/>
    <xf numFmtId="0" fontId="2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3" xfId="0" applyBorder="1"/>
    <xf numFmtId="0" fontId="19" fillId="0" borderId="0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4" fillId="0" borderId="2" xfId="0" applyFont="1" applyFill="1" applyBorder="1" applyAlignme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35" fillId="0" borderId="0" xfId="1" applyFont="1" applyAlignment="1">
      <alignment horizontal="left"/>
    </xf>
    <xf numFmtId="0" fontId="6" fillId="0" borderId="0" xfId="1"/>
    <xf numFmtId="0" fontId="6" fillId="2" borderId="0" xfId="1" applyFill="1"/>
    <xf numFmtId="0" fontId="11" fillId="2" borderId="0" xfId="1" applyFont="1" applyFill="1" applyAlignment="1">
      <alignment horizontal="center"/>
    </xf>
    <xf numFmtId="0" fontId="32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4" fillId="2" borderId="0" xfId="1" applyFont="1" applyFill="1" applyAlignment="1">
      <alignment horizontal="left"/>
    </xf>
    <xf numFmtId="0" fontId="6" fillId="0" borderId="0" xfId="1" applyFill="1"/>
    <xf numFmtId="0" fontId="32" fillId="0" borderId="0" xfId="1" applyFont="1"/>
    <xf numFmtId="0" fontId="6" fillId="0" borderId="0" xfId="1" applyAlignment="1">
      <alignment horizontal="right"/>
    </xf>
    <xf numFmtId="0" fontId="6" fillId="0" borderId="0" xfId="1" applyAlignment="1">
      <alignment horizontal="left"/>
    </xf>
    <xf numFmtId="0" fontId="4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6" fillId="0" borderId="2" xfId="1" applyBorder="1"/>
    <xf numFmtId="0" fontId="6" fillId="0" borderId="0" xfId="1" quotePrefix="1"/>
    <xf numFmtId="0" fontId="45" fillId="0" borderId="0" xfId="1" applyFont="1" applyAlignment="1">
      <alignment horizontal="center"/>
    </xf>
    <xf numFmtId="0" fontId="6" fillId="0" borderId="4" xfId="1" applyBorder="1" applyAlignment="1">
      <alignment horizontal="center"/>
    </xf>
    <xf numFmtId="0" fontId="45" fillId="0" borderId="4" xfId="1" applyFont="1" applyBorder="1" applyAlignment="1">
      <alignment horizontal="center"/>
    </xf>
    <xf numFmtId="0" fontId="46" fillId="0" borderId="0" xfId="1" applyFont="1"/>
    <xf numFmtId="0" fontId="52" fillId="0" borderId="0" xfId="1" applyFont="1"/>
    <xf numFmtId="0" fontId="53" fillId="0" borderId="0" xfId="1" applyFont="1"/>
    <xf numFmtId="0" fontId="54" fillId="0" borderId="1" xfId="1" applyFont="1" applyFill="1" applyBorder="1" applyAlignment="1">
      <alignment horizontal="right"/>
    </xf>
    <xf numFmtId="0" fontId="54" fillId="0" borderId="1" xfId="1" applyFont="1" applyFill="1" applyBorder="1" applyAlignment="1">
      <alignment horizontal="centerContinuous"/>
    </xf>
    <xf numFmtId="0" fontId="6" fillId="0" borderId="0" xfId="1" applyFill="1" applyBorder="1" applyAlignment="1">
      <alignment horizontal="right"/>
    </xf>
    <xf numFmtId="0" fontId="6" fillId="0" borderId="0" xfId="1" applyFill="1" applyBorder="1" applyAlignment="1">
      <alignment horizontal="center"/>
    </xf>
    <xf numFmtId="0" fontId="50" fillId="0" borderId="0" xfId="1" applyFont="1"/>
    <xf numFmtId="0" fontId="55" fillId="0" borderId="0" xfId="1" quotePrefix="1" applyFont="1" applyAlignment="1">
      <alignment horizontal="left"/>
    </xf>
    <xf numFmtId="0" fontId="56" fillId="0" borderId="0" xfId="1" applyFont="1"/>
    <xf numFmtId="0" fontId="56" fillId="0" borderId="0" xfId="1" quotePrefix="1" applyFont="1"/>
    <xf numFmtId="0" fontId="44" fillId="0" borderId="0" xfId="1" applyFont="1"/>
    <xf numFmtId="0" fontId="44" fillId="0" borderId="0" xfId="1" quotePrefix="1" applyFont="1"/>
    <xf numFmtId="0" fontId="6" fillId="0" borderId="0" xfId="1" quotePrefix="1" applyFont="1"/>
    <xf numFmtId="0" fontId="6" fillId="0" borderId="2" xfId="1" applyFill="1" applyBorder="1" applyAlignment="1">
      <alignment horizontal="right"/>
    </xf>
    <xf numFmtId="0" fontId="6" fillId="0" borderId="2" xfId="1" applyFill="1" applyBorder="1" applyAlignment="1">
      <alignment horizontal="center"/>
    </xf>
    <xf numFmtId="0" fontId="54" fillId="0" borderId="1" xfId="1" applyFont="1" applyFill="1" applyBorder="1" applyAlignment="1">
      <alignment horizontal="center"/>
    </xf>
    <xf numFmtId="0" fontId="6" fillId="0" borderId="0" xfId="1" applyFill="1" applyBorder="1" applyAlignment="1"/>
    <xf numFmtId="0" fontId="6" fillId="0" borderId="2" xfId="1" applyFill="1" applyBorder="1" applyAlignment="1"/>
    <xf numFmtId="0" fontId="57" fillId="0" borderId="2" xfId="1" applyFont="1" applyFill="1" applyBorder="1" applyAlignment="1"/>
    <xf numFmtId="0" fontId="58" fillId="0" borderId="0" xfId="1" applyFont="1" applyAlignment="1">
      <alignment horizontal="center"/>
    </xf>
    <xf numFmtId="0" fontId="58" fillId="0" borderId="4" xfId="1" applyFont="1" applyBorder="1" applyAlignment="1">
      <alignment horizontal="center"/>
    </xf>
    <xf numFmtId="0" fontId="6" fillId="0" borderId="0" xfId="1" applyBorder="1"/>
    <xf numFmtId="0" fontId="6" fillId="0" borderId="0" xfId="1" applyBorder="1" applyAlignment="1">
      <alignment horizontal="right"/>
    </xf>
    <xf numFmtId="0" fontId="59" fillId="0" borderId="0" xfId="1" applyFont="1"/>
    <xf numFmtId="0" fontId="54" fillId="0" borderId="0" xfId="1" applyFont="1" applyFill="1" applyBorder="1" applyAlignment="1">
      <alignment horizontal="right"/>
    </xf>
    <xf numFmtId="0" fontId="54" fillId="0" borderId="0" xfId="1" applyFont="1" applyFill="1" applyBorder="1" applyAlignment="1">
      <alignment horizontal="centerContinuous"/>
    </xf>
    <xf numFmtId="0" fontId="51" fillId="0" borderId="0" xfId="1" applyFont="1"/>
    <xf numFmtId="0" fontId="30" fillId="0" borderId="1" xfId="1" applyFont="1" applyFill="1" applyBorder="1" applyAlignment="1">
      <alignment horizontal="centerContinuous"/>
    </xf>
    <xf numFmtId="0" fontId="30" fillId="0" borderId="1" xfId="1" applyFont="1" applyFill="1" applyBorder="1" applyAlignment="1">
      <alignment horizontal="center"/>
    </xf>
    <xf numFmtId="0" fontId="55" fillId="0" borderId="0" xfId="1" applyFont="1" applyAlignment="1">
      <alignment horizontal="left"/>
    </xf>
    <xf numFmtId="0" fontId="60" fillId="0" borderId="1" xfId="1" applyFont="1" applyFill="1" applyBorder="1" applyAlignment="1">
      <alignment horizontal="center"/>
    </xf>
    <xf numFmtId="0" fontId="50" fillId="0" borderId="0" xfId="1" applyFont="1" applyFill="1" applyBorder="1" applyAlignment="1"/>
    <xf numFmtId="0" fontId="58" fillId="0" borderId="0" xfId="1" applyFont="1" applyFill="1" applyBorder="1" applyAlignment="1"/>
    <xf numFmtId="0" fontId="56" fillId="0" borderId="0" xfId="1" applyFont="1" applyFill="1" applyBorder="1" applyAlignment="1"/>
    <xf numFmtId="0" fontId="61" fillId="0" borderId="0" xfId="1" applyFont="1"/>
    <xf numFmtId="0" fontId="1" fillId="0" borderId="0" xfId="0" applyFont="1"/>
    <xf numFmtId="49" fontId="0" fillId="0" borderId="5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4" fillId="0" borderId="7" xfId="2" applyFont="1" applyBorder="1" applyAlignment="1">
      <alignment horizontal="left" vertical="top" wrapText="1"/>
    </xf>
    <xf numFmtId="0" fontId="64" fillId="0" borderId="21" xfId="2" applyFont="1" applyBorder="1" applyAlignment="1">
      <alignment horizontal="left" vertical="top" wrapText="1"/>
    </xf>
    <xf numFmtId="0" fontId="64" fillId="0" borderId="12" xfId="2" applyFont="1" applyBorder="1" applyAlignment="1">
      <alignment horizontal="left" vertical="top" wrapText="1"/>
    </xf>
    <xf numFmtId="0" fontId="0" fillId="0" borderId="2" xfId="0" applyBorder="1"/>
    <xf numFmtId="49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9" fontId="65" fillId="0" borderId="5" xfId="0" applyNumberFormat="1" applyFont="1" applyBorder="1" applyAlignment="1">
      <alignment horizontal="center"/>
    </xf>
    <xf numFmtId="1" fontId="65" fillId="0" borderId="5" xfId="0" applyNumberFormat="1" applyFont="1" applyBorder="1" applyAlignment="1">
      <alignment horizontal="center"/>
    </xf>
    <xf numFmtId="0" fontId="44" fillId="0" borderId="0" xfId="0" applyFont="1"/>
    <xf numFmtId="49" fontId="44" fillId="0" borderId="5" xfId="0" applyNumberFormat="1" applyFont="1" applyBorder="1" applyAlignment="1">
      <alignment horizontal="center"/>
    </xf>
    <xf numFmtId="164" fontId="44" fillId="0" borderId="5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66" fillId="0" borderId="0" xfId="0" applyFont="1"/>
    <xf numFmtId="0" fontId="66" fillId="0" borderId="5" xfId="0" applyFont="1" applyBorder="1" applyAlignment="1">
      <alignment horizontal="center" wrapText="1"/>
    </xf>
    <xf numFmtId="166" fontId="44" fillId="0" borderId="19" xfId="2" applyNumberFormat="1" applyFont="1" applyBorder="1" applyAlignment="1">
      <alignment horizontal="center" vertical="center"/>
    </xf>
    <xf numFmtId="166" fontId="44" fillId="0" borderId="24" xfId="2" applyNumberFormat="1" applyFont="1" applyBorder="1" applyAlignment="1">
      <alignment horizontal="center" vertical="center"/>
    </xf>
    <xf numFmtId="166" fontId="44" fillId="0" borderId="27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/>
    <xf numFmtId="0" fontId="67" fillId="0" borderId="0" xfId="0" applyFont="1" applyAlignment="1">
      <alignment horizontal="center"/>
    </xf>
    <xf numFmtId="0" fontId="68" fillId="0" borderId="1" xfId="0" applyFont="1" applyFill="1" applyBorder="1" applyAlignment="1">
      <alignment horizontal="right"/>
    </xf>
    <xf numFmtId="0" fontId="67" fillId="0" borderId="0" xfId="0" applyFont="1" applyFill="1" applyBorder="1" applyAlignment="1"/>
    <xf numFmtId="0" fontId="67" fillId="0" borderId="2" xfId="0" applyFont="1" applyFill="1" applyBorder="1" applyAlignment="1"/>
    <xf numFmtId="0" fontId="67" fillId="0" borderId="0" xfId="0" applyFont="1"/>
    <xf numFmtId="0" fontId="67" fillId="0" borderId="5" xfId="0" applyFont="1" applyBorder="1" applyAlignment="1">
      <alignment horizontal="center" wrapText="1"/>
    </xf>
    <xf numFmtId="49" fontId="67" fillId="0" borderId="5" xfId="0" applyNumberFormat="1" applyFont="1" applyBorder="1" applyAlignment="1">
      <alignment horizontal="center" wrapText="1"/>
    </xf>
    <xf numFmtId="0" fontId="67" fillId="0" borderId="5" xfId="0" applyNumberFormat="1" applyFont="1" applyBorder="1" applyAlignment="1">
      <alignment horizontal="center"/>
    </xf>
    <xf numFmtId="0" fontId="67" fillId="0" borderId="13" xfId="2" applyFont="1" applyBorder="1" applyAlignment="1">
      <alignment horizontal="center" wrapText="1"/>
    </xf>
    <xf numFmtId="165" fontId="67" fillId="0" borderId="17" xfId="2" applyNumberFormat="1" applyFont="1" applyBorder="1" applyAlignment="1">
      <alignment horizontal="center" vertical="center"/>
    </xf>
    <xf numFmtId="166" fontId="67" fillId="0" borderId="22" xfId="2" applyNumberFormat="1" applyFont="1" applyBorder="1" applyAlignment="1">
      <alignment horizontal="center" vertical="center"/>
    </xf>
    <xf numFmtId="165" fontId="67" fillId="0" borderId="22" xfId="2" applyNumberFormat="1" applyFont="1" applyBorder="1" applyAlignment="1">
      <alignment horizontal="center" vertical="center"/>
    </xf>
    <xf numFmtId="165" fontId="67" fillId="0" borderId="25" xfId="2" applyNumberFormat="1" applyFont="1" applyBorder="1" applyAlignment="1">
      <alignment horizontal="center" vertical="center"/>
    </xf>
    <xf numFmtId="0" fontId="69" fillId="0" borderId="14" xfId="2" applyFont="1" applyBorder="1" applyAlignment="1">
      <alignment horizontal="center" wrapText="1"/>
    </xf>
    <xf numFmtId="0" fontId="69" fillId="0" borderId="18" xfId="2" applyFont="1" applyBorder="1" applyAlignment="1">
      <alignment horizontal="center" vertical="center" wrapText="1"/>
    </xf>
    <xf numFmtId="166" fontId="69" fillId="0" borderId="23" xfId="2" applyNumberFormat="1" applyFont="1" applyBorder="1" applyAlignment="1">
      <alignment horizontal="center" vertical="center"/>
    </xf>
    <xf numFmtId="166" fontId="69" fillId="0" borderId="26" xfId="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/>
    </xf>
    <xf numFmtId="0" fontId="70" fillId="0" borderId="14" xfId="2" applyFont="1" applyBorder="1" applyAlignment="1">
      <alignment horizontal="center" wrapText="1"/>
    </xf>
    <xf numFmtId="165" fontId="70" fillId="0" borderId="18" xfId="2" applyNumberFormat="1" applyFont="1" applyBorder="1" applyAlignment="1">
      <alignment horizontal="center" vertical="center"/>
    </xf>
    <xf numFmtId="166" fontId="70" fillId="0" borderId="23" xfId="2" applyNumberFormat="1" applyFont="1" applyBorder="1" applyAlignment="1">
      <alignment horizontal="center" vertical="center"/>
    </xf>
    <xf numFmtId="165" fontId="70" fillId="0" borderId="26" xfId="2" applyNumberFormat="1" applyFont="1" applyBorder="1" applyAlignment="1">
      <alignment horizontal="center" vertical="center"/>
    </xf>
    <xf numFmtId="0" fontId="63" fillId="0" borderId="0" xfId="2" applyFont="1" applyBorder="1" applyAlignment="1">
      <alignment horizontal="center" vertical="center" wrapText="1"/>
    </xf>
    <xf numFmtId="0" fontId="71" fillId="0" borderId="0" xfId="2" applyFont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/>
    </xf>
    <xf numFmtId="0" fontId="73" fillId="0" borderId="0" xfId="0" applyFont="1" applyFill="1" applyBorder="1" applyAlignment="1"/>
    <xf numFmtId="0" fontId="73" fillId="0" borderId="2" xfId="0" applyFont="1" applyFill="1" applyBorder="1" applyAlignment="1"/>
    <xf numFmtId="0" fontId="73" fillId="0" borderId="0" xfId="0" applyFont="1"/>
    <xf numFmtId="0" fontId="73" fillId="0" borderId="5" xfId="0" applyFont="1" applyBorder="1" applyAlignment="1">
      <alignment horizontal="center" wrapText="1"/>
    </xf>
    <xf numFmtId="49" fontId="73" fillId="0" borderId="5" xfId="0" applyNumberFormat="1" applyFont="1" applyBorder="1" applyAlignment="1">
      <alignment horizontal="center"/>
    </xf>
    <xf numFmtId="2" fontId="73" fillId="0" borderId="5" xfId="0" applyNumberFormat="1" applyFont="1" applyBorder="1" applyAlignment="1">
      <alignment horizontal="center"/>
    </xf>
    <xf numFmtId="165" fontId="73" fillId="0" borderId="18" xfId="2" applyNumberFormat="1" applyFont="1" applyBorder="1" applyAlignment="1">
      <alignment horizontal="center" vertical="center"/>
    </xf>
    <xf numFmtId="165" fontId="73" fillId="0" borderId="23" xfId="2" applyNumberFormat="1" applyFont="1" applyBorder="1" applyAlignment="1">
      <alignment horizontal="center" vertical="center"/>
    </xf>
    <xf numFmtId="165" fontId="73" fillId="0" borderId="26" xfId="2" applyNumberFormat="1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1" xfId="0" applyFont="1" applyFill="1" applyBorder="1" applyAlignment="1">
      <alignment horizontal="center" wrapText="1"/>
    </xf>
    <xf numFmtId="0" fontId="75" fillId="0" borderId="9" xfId="2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 vertical="center" readingOrder="1"/>
    </xf>
    <xf numFmtId="0" fontId="11" fillId="0" borderId="0" xfId="0" applyFont="1"/>
    <xf numFmtId="164" fontId="22" fillId="0" borderId="5" xfId="0" applyNumberFormat="1" applyFont="1" applyBorder="1" applyAlignment="1">
      <alignment horizontal="right"/>
    </xf>
    <xf numFmtId="49" fontId="22" fillId="0" borderId="5" xfId="0" applyNumberFormat="1" applyFont="1" applyBorder="1" applyAlignment="1">
      <alignment horizontal="right"/>
    </xf>
    <xf numFmtId="49" fontId="22" fillId="0" borderId="5" xfId="0" applyNumberFormat="1" applyFont="1" applyBorder="1" applyAlignment="1">
      <alignment horizontal="center" wrapText="1"/>
    </xf>
    <xf numFmtId="0" fontId="44" fillId="0" borderId="5" xfId="0" applyNumberFormat="1" applyFont="1" applyBorder="1" applyAlignment="1">
      <alignment horizontal="right"/>
    </xf>
    <xf numFmtId="0" fontId="76" fillId="0" borderId="0" xfId="0" applyFont="1"/>
    <xf numFmtId="0" fontId="0" fillId="0" borderId="0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22" fillId="0" borderId="3" xfId="0" applyFont="1" applyBorder="1"/>
    <xf numFmtId="0" fontId="44" fillId="0" borderId="0" xfId="0" applyFont="1" applyBorder="1" applyAlignment="1">
      <alignment horizontal="center"/>
    </xf>
    <xf numFmtId="0" fontId="64" fillId="0" borderId="30" xfId="3" applyFont="1" applyBorder="1" applyAlignment="1">
      <alignment horizontal="center" wrapText="1"/>
    </xf>
    <xf numFmtId="0" fontId="64" fillId="0" borderId="29" xfId="3" applyFont="1" applyBorder="1" applyAlignment="1">
      <alignment horizontal="center" vertical="top"/>
    </xf>
    <xf numFmtId="0" fontId="64" fillId="0" borderId="30" xfId="3" applyFont="1" applyBorder="1" applyAlignment="1">
      <alignment horizontal="center" vertical="center"/>
    </xf>
    <xf numFmtId="0" fontId="64" fillId="0" borderId="31" xfId="3" applyFont="1" applyBorder="1" applyAlignment="1">
      <alignment wrapText="1"/>
    </xf>
    <xf numFmtId="166" fontId="64" fillId="0" borderId="31" xfId="3" applyNumberFormat="1" applyFont="1" applyBorder="1" applyAlignment="1">
      <alignment vertical="center"/>
    </xf>
    <xf numFmtId="0" fontId="64" fillId="0" borderId="34" xfId="3" applyFont="1" applyBorder="1" applyAlignment="1">
      <alignment horizontal="left" wrapText="1"/>
    </xf>
    <xf numFmtId="0" fontId="64" fillId="0" borderId="38" xfId="3" applyFont="1" applyBorder="1" applyAlignment="1">
      <alignment horizontal="left" vertical="top" wrapText="1"/>
    </xf>
    <xf numFmtId="0" fontId="64" fillId="0" borderId="40" xfId="3" applyFont="1" applyBorder="1" applyAlignment="1">
      <alignment horizontal="left" vertical="top" wrapText="1"/>
    </xf>
    <xf numFmtId="0" fontId="64" fillId="0" borderId="42" xfId="3" applyFont="1" applyBorder="1" applyAlignment="1">
      <alignment horizontal="left" vertical="top" wrapText="1"/>
    </xf>
    <xf numFmtId="0" fontId="64" fillId="0" borderId="35" xfId="3" applyFont="1" applyBorder="1" applyAlignment="1">
      <alignment horizontal="center" vertical="center" wrapText="1"/>
    </xf>
    <xf numFmtId="0" fontId="64" fillId="0" borderId="36" xfId="3" applyFont="1" applyBorder="1" applyAlignment="1">
      <alignment horizontal="center" vertical="center" wrapText="1"/>
    </xf>
    <xf numFmtId="165" fontId="64" fillId="0" borderId="17" xfId="3" applyNumberFormat="1" applyFont="1" applyBorder="1" applyAlignment="1">
      <alignment horizontal="center" vertical="center"/>
    </xf>
    <xf numFmtId="167" fontId="64" fillId="0" borderId="18" xfId="3" applyNumberFormat="1" applyFont="1" applyBorder="1" applyAlignment="1">
      <alignment horizontal="center" vertical="center"/>
    </xf>
    <xf numFmtId="165" fontId="64" fillId="0" borderId="18" xfId="3" applyNumberFormat="1" applyFont="1" applyBorder="1" applyAlignment="1">
      <alignment horizontal="center" vertical="center"/>
    </xf>
    <xf numFmtId="165" fontId="64" fillId="0" borderId="22" xfId="3" applyNumberFormat="1" applyFont="1" applyBorder="1" applyAlignment="1">
      <alignment horizontal="center" vertical="center"/>
    </xf>
    <xf numFmtId="167" fontId="64" fillId="0" borderId="23" xfId="3" applyNumberFormat="1" applyFont="1" applyBorder="1" applyAlignment="1">
      <alignment horizontal="center" vertical="center"/>
    </xf>
    <xf numFmtId="165" fontId="64" fillId="0" borderId="23" xfId="3" applyNumberFormat="1" applyFont="1" applyBorder="1" applyAlignment="1">
      <alignment horizontal="center" vertical="center"/>
    </xf>
    <xf numFmtId="0" fontId="64" fillId="0" borderId="23" xfId="3" applyFont="1" applyBorder="1" applyAlignment="1">
      <alignment horizontal="center" vertical="center" wrapText="1"/>
    </xf>
    <xf numFmtId="0" fontId="64" fillId="0" borderId="41" xfId="3" applyFont="1" applyBorder="1" applyAlignment="1">
      <alignment horizontal="center" vertical="center" wrapText="1"/>
    </xf>
    <xf numFmtId="165" fontId="64" fillId="0" borderId="43" xfId="3" applyNumberFormat="1" applyFont="1" applyBorder="1" applyAlignment="1">
      <alignment horizontal="center" vertical="center"/>
    </xf>
    <xf numFmtId="167" fontId="64" fillId="0" borderId="44" xfId="3" applyNumberFormat="1" applyFont="1" applyBorder="1" applyAlignment="1">
      <alignment horizontal="center" vertical="center"/>
    </xf>
    <xf numFmtId="0" fontId="64" fillId="0" borderId="44" xfId="3" applyFont="1" applyBorder="1" applyAlignment="1">
      <alignment horizontal="center" vertical="center" wrapText="1"/>
    </xf>
    <xf numFmtId="0" fontId="64" fillId="0" borderId="45" xfId="3" applyFont="1" applyBorder="1" applyAlignment="1">
      <alignment horizontal="center" vertical="center" wrapText="1"/>
    </xf>
    <xf numFmtId="0" fontId="44" fillId="0" borderId="37" xfId="3" applyFont="1" applyBorder="1" applyAlignment="1">
      <alignment horizontal="center" vertical="center" wrapText="1"/>
    </xf>
    <xf numFmtId="0" fontId="44" fillId="0" borderId="39" xfId="3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4" fillId="0" borderId="16" xfId="2" applyFont="1" applyBorder="1" applyAlignment="1">
      <alignment horizontal="left" vertical="top"/>
    </xf>
    <xf numFmtId="0" fontId="64" fillId="0" borderId="20" xfId="2" applyFont="1" applyBorder="1" applyAlignment="1">
      <alignment horizontal="left" vertical="top" wrapText="1"/>
    </xf>
    <xf numFmtId="0" fontId="64" fillId="0" borderId="11" xfId="2" applyFont="1" applyBorder="1" applyAlignment="1">
      <alignment horizontal="left" vertical="top" wrapText="1"/>
    </xf>
    <xf numFmtId="0" fontId="64" fillId="0" borderId="0" xfId="2" applyFont="1" applyBorder="1" applyAlignment="1">
      <alignment horizontal="left" vertical="top" wrapText="1"/>
    </xf>
    <xf numFmtId="0" fontId="63" fillId="0" borderId="28" xfId="2" applyFont="1" applyBorder="1" applyAlignment="1">
      <alignment horizontal="center" vertical="center" wrapText="1"/>
    </xf>
    <xf numFmtId="0" fontId="64" fillId="0" borderId="6" xfId="2" applyFont="1" applyBorder="1" applyAlignment="1">
      <alignment horizontal="left" wrapText="1"/>
    </xf>
    <xf numFmtId="0" fontId="64" fillId="0" borderId="7" xfId="2" applyFont="1" applyBorder="1" applyAlignment="1">
      <alignment horizontal="left" wrapText="1"/>
    </xf>
    <xf numFmtId="0" fontId="64" fillId="0" borderId="11" xfId="2" applyFont="1" applyBorder="1" applyAlignment="1">
      <alignment horizontal="left" wrapText="1"/>
    </xf>
    <xf numFmtId="0" fontId="64" fillId="0" borderId="12" xfId="2" applyFont="1" applyBorder="1" applyAlignment="1">
      <alignment horizontal="left" wrapText="1"/>
    </xf>
    <xf numFmtId="0" fontId="64" fillId="0" borderId="8" xfId="2" applyFont="1" applyBorder="1" applyAlignment="1">
      <alignment horizontal="center" wrapText="1"/>
    </xf>
    <xf numFmtId="0" fontId="64" fillId="0" borderId="9" xfId="2" applyFont="1" applyBorder="1" applyAlignment="1">
      <alignment horizontal="center" wrapText="1"/>
    </xf>
    <xf numFmtId="0" fontId="73" fillId="0" borderId="9" xfId="2" applyFont="1" applyBorder="1" applyAlignment="1">
      <alignment horizontal="center" wrapText="1"/>
    </xf>
    <xf numFmtId="0" fontId="73" fillId="0" borderId="14" xfId="2" applyFont="1" applyBorder="1" applyAlignment="1">
      <alignment horizontal="center" wrapText="1"/>
    </xf>
    <xf numFmtId="0" fontId="44" fillId="0" borderId="10" xfId="2" applyFont="1" applyBorder="1" applyAlignment="1">
      <alignment horizontal="center" wrapText="1"/>
    </xf>
    <xf numFmtId="0" fontId="44" fillId="0" borderId="15" xfId="2" applyFont="1" applyBorder="1" applyAlignment="1">
      <alignment horizontal="center" wrapText="1"/>
    </xf>
    <xf numFmtId="49" fontId="44" fillId="0" borderId="5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63" fillId="0" borderId="2" xfId="3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3" fillId="0" borderId="0" xfId="3" applyFont="1" applyBorder="1" applyAlignment="1">
      <alignment horizontal="center" vertical="center" wrapText="1"/>
    </xf>
    <xf numFmtId="0" fontId="64" fillId="0" borderId="29" xfId="3" applyFont="1" applyBorder="1" applyAlignment="1">
      <alignment horizontal="center" wrapText="1"/>
    </xf>
    <xf numFmtId="0" fontId="64" fillId="0" borderId="0" xfId="3" applyFont="1" applyBorder="1" applyAlignment="1">
      <alignment horizontal="left" vertical="top" wrapText="1"/>
    </xf>
    <xf numFmtId="0" fontId="64" fillId="0" borderId="32" xfId="3" applyFont="1" applyBorder="1" applyAlignment="1">
      <alignment horizontal="center" wrapText="1"/>
    </xf>
    <xf numFmtId="0" fontId="64" fillId="0" borderId="33" xfId="3" applyFont="1" applyBorder="1" applyAlignment="1">
      <alignment horizontal="center" wrapText="1"/>
    </xf>
    <xf numFmtId="166" fontId="64" fillId="0" borderId="32" xfId="3" applyNumberFormat="1" applyFont="1" applyBorder="1" applyAlignment="1">
      <alignment horizontal="center" vertical="center"/>
    </xf>
    <xf numFmtId="166" fontId="64" fillId="0" borderId="33" xfId="3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85" fillId="0" borderId="0" xfId="0" applyFont="1"/>
  </cellXfs>
  <cellStyles count="4">
    <cellStyle name="Normal" xfId="0" builtinId="0"/>
    <cellStyle name="Normal 2" xfId="1"/>
    <cellStyle name="Normal_ANOVA Output" xfId="3"/>
    <cellStyle name="Normal_t-test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42509223342319E-2"/>
          <c:y val="7.7272898776852755E-2"/>
          <c:w val="0.63669120662657952"/>
          <c:h val="0.75909259386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'Confidence Intervals'!$B$7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Intervals'!$B$8:$B$18</c:f>
              <c:numCache>
                <c:formatCode>General</c:formatCode>
                <c:ptCount val="11"/>
                <c:pt idx="0">
                  <c:v>31.007299527771387</c:v>
                </c:pt>
                <c:pt idx="1">
                  <c:v>27.250143696580686</c:v>
                </c:pt>
                <c:pt idx="2">
                  <c:v>36.873721437820244</c:v>
                </c:pt>
                <c:pt idx="3">
                  <c:v>38.036907012475488</c:v>
                </c:pt>
                <c:pt idx="4">
                  <c:v>29.234774183757903</c:v>
                </c:pt>
                <c:pt idx="5">
                  <c:v>47.911984934922508</c:v>
                </c:pt>
                <c:pt idx="6">
                  <c:v>44.576345321296444</c:v>
                </c:pt>
                <c:pt idx="7">
                  <c:v>43.990681733915658</c:v>
                </c:pt>
                <c:pt idx="8">
                  <c:v>43.053182626499421</c:v>
                </c:pt>
                <c:pt idx="9">
                  <c:v>53.023122216455441</c:v>
                </c:pt>
                <c:pt idx="10">
                  <c:v>50.253243093498824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'Confidence Intervals'!$C$7</c:f>
              <c:strCache>
                <c:ptCount val="1"/>
                <c:pt idx="0">
                  <c:v>y-hat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Intervals'!$C$8:$C$18</c:f>
              <c:numCache>
                <c:formatCode>General</c:formatCode>
                <c:ptCount val="11"/>
                <c:pt idx="0">
                  <c:v>29.332439796154333</c:v>
                </c:pt>
                <c:pt idx="1">
                  <c:v>31.560704669377902</c:v>
                </c:pt>
                <c:pt idx="2">
                  <c:v>33.788969542601471</c:v>
                </c:pt>
                <c:pt idx="3">
                  <c:v>36.017234415825044</c:v>
                </c:pt>
                <c:pt idx="4">
                  <c:v>38.24549928904861</c:v>
                </c:pt>
                <c:pt idx="5">
                  <c:v>40.473764162272182</c:v>
                </c:pt>
                <c:pt idx="6">
                  <c:v>42.702029035495748</c:v>
                </c:pt>
                <c:pt idx="7">
                  <c:v>44.930293908719321</c:v>
                </c:pt>
                <c:pt idx="8">
                  <c:v>47.158558781942887</c:v>
                </c:pt>
                <c:pt idx="9">
                  <c:v>49.386823655166452</c:v>
                </c:pt>
                <c:pt idx="10">
                  <c:v>51.615088528390025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'Confidence Intervals'!$D$7</c:f>
              <c:strCache>
                <c:ptCount val="1"/>
                <c:pt idx="0">
                  <c:v>L.L. Mean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Intervals'!$D$8:$D$18</c:f>
              <c:numCache>
                <c:formatCode>General</c:formatCode>
                <c:ptCount val="11"/>
                <c:pt idx="0">
                  <c:v>23.200586662856793</c:v>
                </c:pt>
                <c:pt idx="1">
                  <c:v>26.275711916155132</c:v>
                </c:pt>
                <c:pt idx="2">
                  <c:v>29.271091298120879</c:v>
                </c:pt>
                <c:pt idx="3">
                  <c:v>32.139109980052986</c:v>
                </c:pt>
                <c:pt idx="4">
                  <c:v>34.807909388586204</c:v>
                </c:pt>
                <c:pt idx="5">
                  <c:v>37.196150795012798</c:v>
                </c:pt>
                <c:pt idx="6">
                  <c:v>39.264439135033342</c:v>
                </c:pt>
                <c:pt idx="7">
                  <c:v>41.052169472947263</c:v>
                </c:pt>
                <c:pt idx="8">
                  <c:v>42.640680537462295</c:v>
                </c:pt>
                <c:pt idx="9">
                  <c:v>44.101830901943678</c:v>
                </c:pt>
                <c:pt idx="10">
                  <c:v>45.483235395092485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'Confidence Intervals'!$E$7</c:f>
              <c:strCache>
                <c:ptCount val="1"/>
                <c:pt idx="0">
                  <c:v>U.L. Mean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Intervals'!$E$8:$E$18</c:f>
              <c:numCache>
                <c:formatCode>General</c:formatCode>
                <c:ptCount val="11"/>
                <c:pt idx="0">
                  <c:v>35.464292929451872</c:v>
                </c:pt>
                <c:pt idx="1">
                  <c:v>36.845697422600672</c:v>
                </c:pt>
                <c:pt idx="2">
                  <c:v>38.306847787082063</c:v>
                </c:pt>
                <c:pt idx="3">
                  <c:v>39.895358851597102</c:v>
                </c:pt>
                <c:pt idx="4">
                  <c:v>41.683089189511016</c:v>
                </c:pt>
                <c:pt idx="5">
                  <c:v>43.751377529531567</c:v>
                </c:pt>
                <c:pt idx="6">
                  <c:v>46.139618935958154</c:v>
                </c:pt>
                <c:pt idx="7">
                  <c:v>48.808418344491379</c:v>
                </c:pt>
                <c:pt idx="8">
                  <c:v>51.676437026423478</c:v>
                </c:pt>
                <c:pt idx="9">
                  <c:v>54.671816408389226</c:v>
                </c:pt>
                <c:pt idx="10">
                  <c:v>57.746941661687565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'Confidence Intervals'!$F$7</c:f>
              <c:strCache>
                <c:ptCount val="1"/>
                <c:pt idx="0">
                  <c:v>L.L.Predict</c:v>
                </c:pt>
              </c:strCache>
            </c:strRef>
          </c:tx>
          <c:spPr>
            <a:ln w="12700">
              <a:solidFill>
                <a:srgbClr val="6633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663300"/>
                </a:solidFill>
                <a:prstDash val="solid"/>
              </a:ln>
            </c:spPr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Intervals'!$F$8:$F$18</c:f>
              <c:numCache>
                <c:formatCode>General</c:formatCode>
                <c:ptCount val="11"/>
                <c:pt idx="0">
                  <c:v>16.851659929257309</c:v>
                </c:pt>
                <c:pt idx="1">
                  <c:v>19.473463808071777</c:v>
                </c:pt>
                <c:pt idx="2">
                  <c:v>22.016906551368272</c:v>
                </c:pt>
                <c:pt idx="3">
                  <c:v>24.475566755692753</c:v>
                </c:pt>
                <c:pt idx="4">
                  <c:v>26.844303406099648</c:v>
                </c:pt>
                <c:pt idx="5">
                  <c:v>29.119778402951859</c:v>
                </c:pt>
                <c:pt idx="6">
                  <c:v>31.300833152546787</c:v>
                </c:pt>
                <c:pt idx="7">
                  <c:v>33.38862624858703</c:v>
                </c:pt>
                <c:pt idx="8">
                  <c:v>35.386495790709688</c:v>
                </c:pt>
                <c:pt idx="9">
                  <c:v>37.299582793860324</c:v>
                </c:pt>
                <c:pt idx="10">
                  <c:v>39.134308661493002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'Confidence Intervals'!$G$7</c:f>
              <c:strCache>
                <c:ptCount val="1"/>
                <c:pt idx="0">
                  <c:v>U.L.Predict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663300"/>
                </a:solidFill>
                <a:prstDash val="solid"/>
              </a:ln>
            </c:spPr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Intervals'!$G$8:$G$18</c:f>
              <c:numCache>
                <c:formatCode>General</c:formatCode>
                <c:ptCount val="11"/>
                <c:pt idx="0">
                  <c:v>41.813219663051356</c:v>
                </c:pt>
                <c:pt idx="1">
                  <c:v>43.647945530684026</c:v>
                </c:pt>
                <c:pt idx="2">
                  <c:v>45.56103253383467</c:v>
                </c:pt>
                <c:pt idx="3">
                  <c:v>47.558902075957334</c:v>
                </c:pt>
                <c:pt idx="4">
                  <c:v>49.646695171997571</c:v>
                </c:pt>
                <c:pt idx="5">
                  <c:v>51.827749921592506</c:v>
                </c:pt>
                <c:pt idx="6">
                  <c:v>54.10322491844471</c:v>
                </c:pt>
                <c:pt idx="7">
                  <c:v>56.471961568851611</c:v>
                </c:pt>
                <c:pt idx="8">
                  <c:v>58.930621773176085</c:v>
                </c:pt>
                <c:pt idx="9">
                  <c:v>61.474064516472581</c:v>
                </c:pt>
                <c:pt idx="10">
                  <c:v>64.095868395287056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'Confidence Intervals'!$H$7</c:f>
              <c:strCache>
                <c:ptCount val="1"/>
                <c:pt idx="0">
                  <c:v>Phenomenon</c:v>
                </c:pt>
              </c:strCache>
            </c:strRef>
          </c:tx>
          <c:spPr>
            <a:ln w="25400">
              <a:solidFill>
                <a:srgbClr val="424242"/>
              </a:solidFill>
              <a:prstDash val="solid"/>
            </a:ln>
          </c:spPr>
          <c:marker>
            <c:symbol val="none"/>
          </c:marker>
          <c:xVal>
            <c:numRef>
              <c:f>'Confidence Intervals'!$A$8:$A$18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'Confidence Intervals'!$H$8:$H$18</c:f>
              <c:numCache>
                <c:formatCode>General</c:formatCode>
                <c:ptCount val="11"/>
                <c:pt idx="0">
                  <c:v>30</c:v>
                </c:pt>
                <c:pt idx="1">
                  <c:v>32.5</c:v>
                </c:pt>
                <c:pt idx="2">
                  <c:v>35</c:v>
                </c:pt>
                <c:pt idx="3">
                  <c:v>37.5</c:v>
                </c:pt>
                <c:pt idx="4">
                  <c:v>40</c:v>
                </c:pt>
                <c:pt idx="5">
                  <c:v>42.5</c:v>
                </c:pt>
                <c:pt idx="6">
                  <c:v>45</c:v>
                </c:pt>
                <c:pt idx="7">
                  <c:v>47.5</c:v>
                </c:pt>
                <c:pt idx="8">
                  <c:v>50</c:v>
                </c:pt>
                <c:pt idx="9">
                  <c:v>52.5</c:v>
                </c:pt>
                <c:pt idx="10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489648"/>
        <c:axId val="1681489088"/>
      </c:scatterChart>
      <c:valAx>
        <c:axId val="1681489648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489088"/>
        <c:crosses val="autoZero"/>
        <c:crossBetween val="midCat"/>
        <c:majorUnit val="0.2"/>
      </c:valAx>
      <c:valAx>
        <c:axId val="168148908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4896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5359785909114307"/>
          <c:y val="0.15909130507622718"/>
          <c:w val="0.22482042685840742"/>
          <c:h val="0.76818339196962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57881214215314E-2"/>
          <c:y val="9.8035493907632401E-2"/>
          <c:w val="0.87636909310386835"/>
          <c:h val="0.544517564443517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9718277908372099"/>
                  <c:y val="-2.739531730719090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Lit>
              <c:formatCode>General</c:formatCode>
              <c:ptCount val="8"/>
              <c:pt idx="0">
                <c:v>15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25</c:v>
              </c:pt>
              <c:pt idx="5">
                <c:v>26</c:v>
              </c:pt>
              <c:pt idx="6">
                <c:v>30</c:v>
              </c:pt>
              <c:pt idx="7">
                <c:v>32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495808"/>
        <c:axId val="1681496928"/>
      </c:scatterChart>
      <c:valAx>
        <c:axId val="16814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496928"/>
        <c:crosses val="autoZero"/>
        <c:crossBetween val="midCat"/>
      </c:valAx>
      <c:valAx>
        <c:axId val="1681496928"/>
        <c:scaling>
          <c:orientation val="minMax"/>
          <c:min val="1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4958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57881214215328E-2"/>
          <c:y val="9.8035493907632512E-2"/>
          <c:w val="0.87636909310386868"/>
          <c:h val="0.544517564443517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9718277908372122"/>
                  <c:y val="-2.739531730719092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'CI transform ex'!$A$2:$A$9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'CI transform ex'!$B$2:$B$9</c:f>
              <c:numCache>
                <c:formatCode>General</c:formatCode>
                <c:ptCount val="8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  <c:pt idx="5">
                  <c:v>26</c:v>
                </c:pt>
                <c:pt idx="6">
                  <c:v>30</c:v>
                </c:pt>
                <c:pt idx="7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500288"/>
        <c:axId val="1681478448"/>
      </c:scatterChart>
      <c:valAx>
        <c:axId val="16815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478448"/>
        <c:crosses val="autoZero"/>
        <c:crossBetween val="midCat"/>
      </c:valAx>
      <c:valAx>
        <c:axId val="1681478448"/>
        <c:scaling>
          <c:orientation val="minMax"/>
          <c:min val="1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150028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chart" Target="../charts/chart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7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8</xdr:col>
      <xdr:colOff>552450</xdr:colOff>
      <xdr:row>14</xdr:row>
      <xdr:rowOff>47625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66675" y="0"/>
          <a:ext cx="5362575" cy="2314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Regression Analysis uses a mathematical model to describe the relationship between one variable and one or more other variables.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800080"/>
              </a:solidFill>
              <a:latin typeface="Arial"/>
              <a:cs typeface="Arial"/>
            </a:rPr>
            <a:t>Dependent Variable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= f[</a:t>
          </a:r>
          <a:r>
            <a:rPr lang="en-US" sz="1400" b="0" i="0" u="none" strike="noStrike" baseline="0">
              <a:solidFill>
                <a:srgbClr val="008080"/>
              </a:solidFill>
              <a:latin typeface="Arial"/>
              <a:cs typeface="Arial"/>
            </a:rPr>
            <a:t>Independent Variable(s)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] or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800080"/>
              </a:solidFill>
              <a:latin typeface="Arial"/>
              <a:cs typeface="Arial"/>
            </a:rPr>
            <a:t>Response Variable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= f[</a:t>
          </a:r>
          <a:r>
            <a:rPr lang="en-US" sz="1400" b="0" i="0" u="none" strike="noStrike" baseline="0">
              <a:solidFill>
                <a:srgbClr val="008080"/>
              </a:solidFill>
              <a:latin typeface="Arial"/>
              <a:cs typeface="Arial"/>
            </a:rPr>
            <a:t>Predictor Variable(s)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]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300" b="1" i="0" u="none" strike="noStrike" baseline="0">
              <a:solidFill>
                <a:srgbClr val="0000FF"/>
              </a:solidFill>
              <a:latin typeface="Arial"/>
              <a:cs typeface="Arial"/>
            </a:rPr>
            <a:t>Simple Linear Regression - One independent or predictor variable using a straight line model.</a:t>
          </a:r>
          <a:endParaRPr lang="en-US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300" b="1" i="0" u="none" strike="noStrike" baseline="0">
              <a:solidFill>
                <a:srgbClr val="993300"/>
              </a:solidFill>
              <a:latin typeface="Arial"/>
              <a:cs typeface="Arial"/>
            </a:rPr>
            <a:t>Multiple Regression - More than one independent or predictor variable.</a:t>
          </a:r>
        </a:p>
      </xdr:txBody>
    </xdr:sp>
    <xdr:clientData/>
  </xdr:twoCellAnchor>
  <xdr:twoCellAnchor>
    <xdr:from>
      <xdr:col>0</xdr:col>
      <xdr:colOff>95250</xdr:colOff>
      <xdr:row>14</xdr:row>
      <xdr:rowOff>95250</xdr:rowOff>
    </xdr:from>
    <xdr:to>
      <xdr:col>8</xdr:col>
      <xdr:colOff>514350</xdr:colOff>
      <xdr:row>22</xdr:row>
      <xdr:rowOff>76200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5250" y="2362200"/>
          <a:ext cx="5295900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Form of a Probabilistic Model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y = E(y) + </a:t>
          </a:r>
          <a:r>
            <a:rPr lang="el-GR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ε</a:t>
          </a: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where   y = dependent or response variable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E(y) = Mean or Expected Value of y for the specified model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</a:t>
          </a: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ε =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random error (error not explained by the model)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8</xdr:col>
      <xdr:colOff>752475</xdr:colOff>
      <xdr:row>13</xdr:row>
      <xdr:rowOff>142875</xdr:rowOff>
    </xdr:to>
    <xdr:sp macro="" textlink="">
      <xdr:nvSpPr>
        <xdr:cNvPr id="10241" name="Text 1"/>
        <xdr:cNvSpPr txBox="1">
          <a:spLocks noChangeArrowheads="1"/>
        </xdr:cNvSpPr>
      </xdr:nvSpPr>
      <xdr:spPr bwMode="auto">
        <a:xfrm>
          <a:off x="0" y="428625"/>
          <a:ext cx="5734050" cy="1847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Standard Error of the estimate b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is calculated by a software package such as Excel or SPSS, denoted by SE(b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).  This is an estimate of the standard deviation of b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800000"/>
              </a:solidFill>
              <a:latin typeface="Arial"/>
              <a:cs typeface="Arial"/>
            </a:rPr>
            <a:t>Confidence interval for the phenomenon coefficient: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800000"/>
              </a:solidFill>
              <a:latin typeface="Arial"/>
              <a:cs typeface="Arial"/>
            </a:rPr>
            <a:t>b</a:t>
          </a:r>
          <a:r>
            <a:rPr lang="en-US" sz="1400" b="0" i="0" u="none" strike="noStrike" baseline="-25000">
              <a:solidFill>
                <a:srgbClr val="8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800000"/>
              </a:solidFill>
              <a:latin typeface="Arial"/>
              <a:cs typeface="Arial"/>
            </a:rPr>
            <a:t> </a:t>
          </a:r>
          <a:r>
            <a:rPr lang="en-US" sz="1400" b="0" i="0" u="sng" strike="noStrike" baseline="0">
              <a:solidFill>
                <a:srgbClr val="800000"/>
              </a:solidFill>
              <a:latin typeface="Arial"/>
              <a:cs typeface="Arial"/>
            </a:rPr>
            <a:t>+</a:t>
          </a:r>
          <a:r>
            <a:rPr lang="en-US" sz="1400" b="0" i="0" u="none" strike="noStrike" baseline="0">
              <a:solidFill>
                <a:srgbClr val="800000"/>
              </a:solidFill>
              <a:latin typeface="Arial"/>
              <a:cs typeface="Arial"/>
            </a:rPr>
            <a:t> (t table value) * SE(b</a:t>
          </a:r>
          <a:r>
            <a:rPr lang="en-US" sz="1400" b="0" i="0" u="none" strike="noStrike" baseline="-25000">
              <a:solidFill>
                <a:srgbClr val="8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800000"/>
              </a:solidFill>
              <a:latin typeface="Arial"/>
              <a:cs typeface="Arial"/>
            </a:rPr>
            <a:t>),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df = df(Error) for the t table </a:t>
          </a:r>
          <a:r>
            <a:rPr lang="en-US" sz="1400" b="0" i="0" u="none" strike="noStrike" baseline="0">
              <a:solidFill>
                <a:srgbClr val="C00000"/>
              </a:solidFill>
              <a:latin typeface="Arial"/>
              <a:cs typeface="Arial"/>
            </a:rPr>
            <a:t>(My notation)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</a:t>
          </a:r>
          <a:r>
            <a:rPr lang="en-US" sz="1400" b="0" i="0" baseline="-2500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</a:t>
          </a:r>
          <a:r>
            <a:rPr lang="en-US" sz="1400" b="0" i="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400" b="0" i="0" u="sng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+</a:t>
          </a:r>
          <a:r>
            <a:rPr lang="en-US" sz="1400" b="0" i="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(t table value) * s{b</a:t>
          </a:r>
          <a:r>
            <a:rPr lang="en-US" sz="1400" b="0" i="0" baseline="-2500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</a:t>
          </a:r>
          <a:r>
            <a:rPr lang="en-US" sz="1400" b="0" i="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}, </a:t>
          </a:r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df = df(Error) for the t table  </a:t>
          </a:r>
          <a:r>
            <a:rPr lang="en-US" sz="1400" b="0" i="0" baseline="0">
              <a:solidFill>
                <a:srgbClr val="00B05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(another notation)</a:t>
          </a:r>
          <a:endParaRPr lang="en-US" sz="1400">
            <a:solidFill>
              <a:srgbClr val="00B050"/>
            </a:solidFill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Excel Regression calculates the 95% confidence interval and one can request another for a different confidence level </a:t>
          </a:r>
          <a:r>
            <a:rPr lang="en-US" sz="1400" b="0" i="0" u="none" strike="noStrike" baseline="0">
              <a:solidFill>
                <a:srgbClr val="FF00FF"/>
              </a:solidFill>
              <a:latin typeface="Arial"/>
              <a:cs typeface="Arial"/>
            </a:rPr>
            <a:t>(i.e. 90%)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38100</xdr:rowOff>
    </xdr:to>
    <xdr:sp macro="" textlink="">
      <xdr:nvSpPr>
        <xdr:cNvPr id="10246" name="Text 6"/>
        <xdr:cNvSpPr txBox="1">
          <a:spLocks noChangeArrowheads="1"/>
        </xdr:cNvSpPr>
      </xdr:nvSpPr>
      <xdr:spPr bwMode="auto">
        <a:xfrm>
          <a:off x="0" y="0"/>
          <a:ext cx="56483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Unbiased estimator of </a:t>
          </a:r>
          <a:r>
            <a:rPr lang="en-US" sz="1400" b="0" i="0" u="none" strike="noStrike" baseline="0">
              <a:solidFill>
                <a:srgbClr val="000000"/>
              </a:solidFill>
              <a:latin typeface="Symbol"/>
            </a:rPr>
            <a:t>b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is b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9</xdr:col>
      <xdr:colOff>447675</xdr:colOff>
      <xdr:row>20</xdr:row>
      <xdr:rowOff>142875</xdr:rowOff>
    </xdr:to>
    <xdr:sp macro="" textlink="">
      <xdr:nvSpPr>
        <xdr:cNvPr id="8193" name="Text 1"/>
        <xdr:cNvSpPr txBox="1">
          <a:spLocks noChangeArrowheads="1"/>
        </xdr:cNvSpPr>
      </xdr:nvSpPr>
      <xdr:spPr bwMode="auto">
        <a:xfrm>
          <a:off x="57150" y="47625"/>
          <a:ext cx="5876925" cy="3333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total variability in the dependent or response variable can be partioned into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the variability attributable to the regression model (SSR) and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the unexplained variabilty considered as random error (SSE).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SSY =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YY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Total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SSTO =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Regression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+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Error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SSR + SSE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Based on the assumptions that the residual errors are homogenous and independent with a normal distribution (mean = 0 and variance = </a:t>
          </a: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σ</a:t>
          </a:r>
          <a:r>
            <a:rPr lang="el-GR" sz="12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),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one can test the hypotheses below: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H</a:t>
          </a:r>
          <a:r>
            <a:rPr lang="en-US" sz="1200" b="0" i="0" u="none" strike="noStrike" baseline="-25000">
              <a:solidFill>
                <a:srgbClr val="800000"/>
              </a:solidFill>
              <a:latin typeface="Arial"/>
              <a:cs typeface="Arial"/>
            </a:rPr>
            <a:t>0</a:t>
          </a: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: The Regression Model is of NO real value in predicting 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H</a:t>
          </a:r>
          <a:r>
            <a:rPr lang="en-US" sz="1200" b="0" i="0" u="none" strike="noStrike" baseline="-25000">
              <a:solidFill>
                <a:srgbClr val="800000"/>
              </a:solidFill>
              <a:latin typeface="Arial"/>
              <a:cs typeface="Arial"/>
            </a:rPr>
            <a:t>a</a:t>
          </a: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: The Regression Model is of value in predicting Y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H</a:t>
          </a:r>
          <a:r>
            <a:rPr lang="en-US" sz="12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0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: All phenomenon variable coefficients = 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H</a:t>
          </a:r>
          <a:r>
            <a:rPr lang="en-US" sz="12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a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: At least one variable coefficient is not 0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Outcome gives indications about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1.  whether any of the predictor varaibles have significant impact on the response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     (At least one variable coefficient is ≠ 0)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2.  strength of linear model being tested (Smaller p-value indicates stronger model.)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161924</xdr:rowOff>
    </xdr:from>
    <xdr:to>
      <xdr:col>9</xdr:col>
      <xdr:colOff>266700</xdr:colOff>
      <xdr:row>14</xdr:row>
      <xdr:rowOff>161924</xdr:rowOff>
    </xdr:to>
    <xdr:sp macro="" textlink="">
      <xdr:nvSpPr>
        <xdr:cNvPr id="9221" name="Text 5"/>
        <xdr:cNvSpPr txBox="1">
          <a:spLocks noChangeArrowheads="1"/>
        </xdr:cNvSpPr>
      </xdr:nvSpPr>
      <xdr:spPr bwMode="auto">
        <a:xfrm>
          <a:off x="4505325" y="2019299"/>
          <a:ext cx="207645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p-value = 3.63 x 10</a:t>
          </a:r>
          <a:r>
            <a:rPr lang="en-US" sz="1000" b="1" i="0" u="none" strike="noStrike" baseline="30000">
              <a:solidFill>
                <a:srgbClr val="0000FF"/>
              </a:solidFill>
              <a:latin typeface="Arial"/>
              <a:cs typeface="Arial"/>
            </a:rPr>
            <a:t>-6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= .00000363 is very small.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Reject H</a:t>
          </a:r>
          <a:r>
            <a:rPr lang="en-US" sz="1000" b="1" i="0" u="none" strike="noStrike" baseline="-2500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0 </a:t>
          </a:r>
          <a:r>
            <a:rPr lang="en-US" sz="10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&amp; conclude at least one coefficient is ≠ 0. </a:t>
          </a:r>
        </a:p>
      </xdr:txBody>
    </xdr:sp>
    <xdr:clientData/>
  </xdr:twoCellAnchor>
  <xdr:oneCellAnchor>
    <xdr:from>
      <xdr:col>2</xdr:col>
      <xdr:colOff>19050</xdr:colOff>
      <xdr:row>2</xdr:row>
      <xdr:rowOff>109537</xdr:rowOff>
    </xdr:from>
    <xdr:ext cx="918585" cy="204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828800" y="604837"/>
              <a:ext cx="918585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𝑆𝑞𝑢𝑎𝑟𝑒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828800" y="604837"/>
              <a:ext cx="918585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</a:t>
              </a:r>
              <a:r>
                <a:rPr lang="en-US" sz="1100" i="0">
                  <a:latin typeface="Cambria Math" panose="02040503050406030204" pitchFamily="18" charset="0"/>
                </a:rPr>
                <a:t>√(</a:t>
              </a:r>
              <a:r>
                <a:rPr lang="en-US" sz="1100" b="0" i="0">
                  <a:latin typeface="Cambria Math" panose="02040503050406030204" pitchFamily="18" charset="0"/>
                </a:rPr>
                <a:t>𝑅 𝑆𝑞𝑢𝑎𝑟𝑒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566737</xdr:colOff>
      <xdr:row>5</xdr:row>
      <xdr:rowOff>157162</xdr:rowOff>
    </xdr:from>
    <xdr:ext cx="1554785" cy="204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376487" y="1138237"/>
              <a:ext cx="1554785" cy="20499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𝑀𝑆𝐸</m:t>
                        </m:r>
                      </m:e>
                    </m:ra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𝑅𝑒𝑠𝑖𝑑𝑢𝑎𝑙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376487" y="1138237"/>
              <a:ext cx="1554785" cy="204993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= √𝑀𝑆𝐸= √(〖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𝑅𝑒𝑠𝑖𝑑𝑢𝑎𝑙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6</xdr:row>
      <xdr:rowOff>19050</xdr:rowOff>
    </xdr:from>
    <xdr:to>
      <xdr:col>8</xdr:col>
      <xdr:colOff>504825</xdr:colOff>
      <xdr:row>9</xdr:row>
      <xdr:rowOff>142875</xdr:rowOff>
    </xdr:to>
    <xdr:sp macro="" textlink="">
      <xdr:nvSpPr>
        <xdr:cNvPr id="18438" name="Text Box 6"/>
        <xdr:cNvSpPr txBox="1">
          <a:spLocks noChangeArrowheads="1"/>
        </xdr:cNvSpPr>
      </xdr:nvSpPr>
      <xdr:spPr bwMode="auto">
        <a:xfrm>
          <a:off x="2667000" y="990600"/>
          <a:ext cx="27146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66"/>
              </a:solidFill>
              <a:latin typeface="Arial"/>
              <a:cs typeface="Arial"/>
            </a:rPr>
            <a:t>Note that the least squares estimates are not based on any distributional assumptions.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28575</xdr:rowOff>
        </xdr:from>
        <xdr:to>
          <xdr:col>3</xdr:col>
          <xdr:colOff>209550</xdr:colOff>
          <xdr:row>4</xdr:row>
          <xdr:rowOff>76200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47625</xdr:rowOff>
        </xdr:from>
        <xdr:to>
          <xdr:col>6</xdr:col>
          <xdr:colOff>409575</xdr:colOff>
          <xdr:row>4</xdr:row>
          <xdr:rowOff>114300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</xdr:row>
          <xdr:rowOff>38100</xdr:rowOff>
        </xdr:from>
        <xdr:to>
          <xdr:col>10</xdr:col>
          <xdr:colOff>552450</xdr:colOff>
          <xdr:row>4</xdr:row>
          <xdr:rowOff>123825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19050</xdr:rowOff>
        </xdr:from>
        <xdr:to>
          <xdr:col>2</xdr:col>
          <xdr:colOff>114300</xdr:colOff>
          <xdr:row>8</xdr:row>
          <xdr:rowOff>152400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</xdr:row>
          <xdr:rowOff>47625</xdr:rowOff>
        </xdr:from>
        <xdr:to>
          <xdr:col>4</xdr:col>
          <xdr:colOff>190500</xdr:colOff>
          <xdr:row>7</xdr:row>
          <xdr:rowOff>104775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38100</xdr:rowOff>
        </xdr:from>
        <xdr:to>
          <xdr:col>4</xdr:col>
          <xdr:colOff>400050</xdr:colOff>
          <xdr:row>15</xdr:row>
          <xdr:rowOff>152400</xdr:rowOff>
        </xdr:to>
        <xdr:sp macro="" textlink="">
          <xdr:nvSpPr>
            <xdr:cNvPr id="18439" name="Object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6</xdr:col>
          <xdr:colOff>142875</xdr:colOff>
          <xdr:row>21</xdr:row>
          <xdr:rowOff>76200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95250</xdr:rowOff>
        </xdr:from>
        <xdr:to>
          <xdr:col>7</xdr:col>
          <xdr:colOff>323850</xdr:colOff>
          <xdr:row>27</xdr:row>
          <xdr:rowOff>104775</xdr:rowOff>
        </xdr:to>
        <xdr:sp macro="" textlink="">
          <xdr:nvSpPr>
            <xdr:cNvPr id="18441" name="Object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542925</xdr:colOff>
      <xdr:row>11</xdr:row>
      <xdr:rowOff>38100</xdr:rowOff>
    </xdr:from>
    <xdr:to>
      <xdr:col>9</xdr:col>
      <xdr:colOff>133350</xdr:colOff>
      <xdr:row>16</xdr:row>
      <xdr:rowOff>66675</xdr:rowOff>
    </xdr:to>
    <xdr:sp macro="" textlink="">
      <xdr:nvSpPr>
        <xdr:cNvPr id="12" name="Text 4"/>
        <xdr:cNvSpPr txBox="1">
          <a:spLocks noChangeArrowheads="1"/>
        </xdr:cNvSpPr>
      </xdr:nvSpPr>
      <xdr:spPr bwMode="auto">
        <a:xfrm>
          <a:off x="2981325" y="1819275"/>
          <a:ext cx="2638425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In Excel,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SSX = SS</a:t>
          </a:r>
          <a:r>
            <a:rPr lang="en-US" sz="1200" b="1" i="0" u="none" strike="noStrike" baseline="-2500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XX</a:t>
          </a: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 = DEVSQ(</a:t>
          </a:r>
          <a:r>
            <a:rPr lang="en-US" sz="1200" b="1" i="1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values for X</a:t>
          </a: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baseline="0">
              <a:solidFill>
                <a:schemeClr val="accent6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SSY = SS</a:t>
          </a:r>
          <a:r>
            <a:rPr lang="en-US" sz="1200" b="1" i="0" baseline="-25000">
              <a:solidFill>
                <a:schemeClr val="accent6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YY</a:t>
          </a:r>
          <a:r>
            <a:rPr lang="en-US" sz="1200" b="1" i="0" baseline="0">
              <a:solidFill>
                <a:schemeClr val="accent6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 = DEVSQ(</a:t>
          </a:r>
          <a:r>
            <a:rPr lang="en-US" sz="1200" b="1" i="1" baseline="0">
              <a:solidFill>
                <a:schemeClr val="accent6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values for Y</a:t>
          </a:r>
          <a:r>
            <a:rPr lang="en-US" sz="1200" b="1" i="0" baseline="0">
              <a:solidFill>
                <a:schemeClr val="accent6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solidFill>
              <a:schemeClr val="accent6">
                <a:lumMod val="50000"/>
              </a:schemeClr>
            </a:solidFill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8</xdr:col>
      <xdr:colOff>514350</xdr:colOff>
      <xdr:row>14</xdr:row>
      <xdr:rowOff>38100</xdr:rowOff>
    </xdr:to>
    <xdr:sp macro="" textlink="">
      <xdr:nvSpPr>
        <xdr:cNvPr id="14337" name="Text 1"/>
        <xdr:cNvSpPr txBox="1">
          <a:spLocks noChangeArrowheads="1"/>
        </xdr:cNvSpPr>
      </xdr:nvSpPr>
      <xdr:spPr bwMode="auto">
        <a:xfrm>
          <a:off x="57150" y="47625"/>
          <a:ext cx="5334000" cy="2257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The Pearson Correlation Coefficient (r) is a sample measure of the degree of linear relationship between two variables.  The phenomenon or population correlation is denoted by </a:t>
          </a:r>
          <a:r>
            <a:rPr lang="el-G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ρ.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The value a correlation measure is independent of the measurement scale used for the two variables.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 r=+1 indicates a perfect linear relationship with a positive slope.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 r=-1 indicates a perfect linear relationship with a negative slope.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3. r=0 indicates no linear relationship.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 two variables,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(Correlation)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r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Coefficient of Determination = R-squared = R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. 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If slope is negative then Correlation = r = - (Multiple R in Excel) =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- (R in SPSS).</a:t>
          </a:r>
        </a:p>
      </xdr:txBody>
    </xdr:sp>
    <xdr:clientData/>
  </xdr:twoCellAnchor>
  <xdr:twoCellAnchor>
    <xdr:from>
      <xdr:col>0</xdr:col>
      <xdr:colOff>9525</xdr:colOff>
      <xdr:row>17</xdr:row>
      <xdr:rowOff>76200</xdr:rowOff>
    </xdr:from>
    <xdr:to>
      <xdr:col>8</xdr:col>
      <xdr:colOff>390525</xdr:colOff>
      <xdr:row>21</xdr:row>
      <xdr:rowOff>38100</xdr:rowOff>
    </xdr:to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9525" y="2943225"/>
          <a:ext cx="5257800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covariance (denoted COV(X,Y) is a measure of the degree of linear relationship between two variables.  This covariance measure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is dependent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upon the measurement scale used for the two variables. </a:t>
          </a:r>
        </a:p>
      </xdr:txBody>
    </xdr:sp>
    <xdr:clientData/>
  </xdr:twoCellAnchor>
  <xdr:twoCellAnchor>
    <xdr:from>
      <xdr:col>0</xdr:col>
      <xdr:colOff>47624</xdr:colOff>
      <xdr:row>21</xdr:row>
      <xdr:rowOff>85725</xdr:rowOff>
    </xdr:from>
    <xdr:to>
      <xdr:col>8</xdr:col>
      <xdr:colOff>495299</xdr:colOff>
      <xdr:row>27</xdr:row>
      <xdr:rowOff>66675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47624" y="3600450"/>
          <a:ext cx="532447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Testing H</a:t>
          </a:r>
          <a:r>
            <a:rPr lang="en-US" sz="14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0</a:t>
          </a: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: </a:t>
          </a:r>
          <a:r>
            <a:rPr lang="el-G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β</a:t>
          </a:r>
          <a:r>
            <a:rPr lang="el-GR" sz="14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1</a:t>
          </a:r>
          <a:r>
            <a:rPr lang="el-G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=0 </a:t>
          </a: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is equivalent to testing   H</a:t>
          </a:r>
          <a:r>
            <a:rPr lang="en-US" sz="14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0</a:t>
          </a: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: </a:t>
          </a:r>
          <a:r>
            <a:rPr lang="el-G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ρ=0  (</a:t>
          </a: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page 117)</a:t>
          </a: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We will not cover a confidence interval for </a:t>
          </a:r>
          <a:r>
            <a:rPr lang="el-GR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ρ</a:t>
          </a:r>
          <a:r>
            <a:rPr 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 or testing </a:t>
          </a:r>
          <a:r>
            <a:rPr lang="el-GR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ρ</a:t>
          </a:r>
          <a:r>
            <a:rPr lang="en-US" sz="1400" b="1" i="0" u="none" strike="noStrike" baseline="-2500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1</a:t>
          </a:r>
          <a:r>
            <a:rPr 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 =</a:t>
          </a:r>
          <a:r>
            <a:rPr lang="el-GR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ρ</a:t>
          </a:r>
          <a:r>
            <a:rPr lang="en-US" sz="1400" b="1" i="0" u="none" strike="noStrike" baseline="-2500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2</a:t>
          </a:r>
          <a:r>
            <a:rPr lang="en-US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. (section 6.6.3 &amp; 6.7)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133350</xdr:rowOff>
        </xdr:from>
        <xdr:to>
          <xdr:col>3</xdr:col>
          <xdr:colOff>504825</xdr:colOff>
          <xdr:row>17</xdr:row>
          <xdr:rowOff>57150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</xdr:rowOff>
    </xdr:from>
    <xdr:to>
      <xdr:col>9</xdr:col>
      <xdr:colOff>19050</xdr:colOff>
      <xdr:row>3</xdr:row>
      <xdr:rowOff>76200</xdr:rowOff>
    </xdr:to>
    <xdr:sp macro="" textlink="">
      <xdr:nvSpPr>
        <xdr:cNvPr id="12289" name="Text 1"/>
        <xdr:cNvSpPr txBox="1">
          <a:spLocks noChangeArrowheads="1"/>
        </xdr:cNvSpPr>
      </xdr:nvSpPr>
      <xdr:spPr bwMode="auto">
        <a:xfrm>
          <a:off x="47625" y="276225"/>
          <a:ext cx="55626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individual values of Y vary about the mean of Y for a given value of X.  MSE estimates the variance of the Y values about the sample regression surface.  The sample regression surface at a point X is the mean of Y given X and is itself an estimate and has a standard error.  </a:t>
          </a:r>
        </a:p>
      </xdr:txBody>
    </xdr:sp>
    <xdr:clientData/>
  </xdr:twoCellAnchor>
  <xdr:twoCellAnchor>
    <xdr:from>
      <xdr:col>0</xdr:col>
      <xdr:colOff>0</xdr:colOff>
      <xdr:row>10</xdr:row>
      <xdr:rowOff>209550</xdr:rowOff>
    </xdr:from>
    <xdr:to>
      <xdr:col>2</xdr:col>
      <xdr:colOff>581025</xdr:colOff>
      <xdr:row>13</xdr:row>
      <xdr:rowOff>9525</xdr:rowOff>
    </xdr:to>
    <xdr:sp macro="" textlink="">
      <xdr:nvSpPr>
        <xdr:cNvPr id="12292" name="Text 4"/>
        <xdr:cNvSpPr txBox="1">
          <a:spLocks noChangeArrowheads="1"/>
        </xdr:cNvSpPr>
      </xdr:nvSpPr>
      <xdr:spPr bwMode="auto">
        <a:xfrm>
          <a:off x="0" y="2533650"/>
          <a:ext cx="18002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 Excel,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DEVSQ(</a:t>
          </a: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values for 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38100</xdr:colOff>
      <xdr:row>5</xdr:row>
      <xdr:rowOff>123825</xdr:rowOff>
    </xdr:from>
    <xdr:to>
      <xdr:col>9</xdr:col>
      <xdr:colOff>104775</xdr:colOff>
      <xdr:row>7</xdr:row>
      <xdr:rowOff>0</xdr:rowOff>
    </xdr:to>
    <xdr:sp macro="" textlink="">
      <xdr:nvSpPr>
        <xdr:cNvPr id="12294" name="Text 6"/>
        <xdr:cNvSpPr txBox="1">
          <a:spLocks noChangeArrowheads="1"/>
        </xdr:cNvSpPr>
      </xdr:nvSpPr>
      <xdr:spPr bwMode="auto">
        <a:xfrm>
          <a:off x="38100" y="1304925"/>
          <a:ext cx="56578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S{Ŷ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Xo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} =s{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Ŷ</a:t>
          </a:r>
          <a:r>
            <a:rPr lang="en-US" sz="1400" b="0" i="0" u="none" strike="noStrike" baseline="-25000">
              <a:solidFill>
                <a:srgbClr val="000000"/>
              </a:solidFill>
              <a:latin typeface="Calibri"/>
              <a:cs typeface="Calibri"/>
            </a:rPr>
            <a:t>0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} =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 Error for the Mean of Y when X = X</a:t>
          </a:r>
          <a:r>
            <a:rPr lang="en-US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8</xdr:col>
      <xdr:colOff>571500</xdr:colOff>
      <xdr:row>15</xdr:row>
      <xdr:rowOff>152400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0" y="3076575"/>
          <a:ext cx="53435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To create a confidence interval use the t-distribution with the degrees of freedom for MSE, which is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n-2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simple linear regression.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4</xdr:col>
          <xdr:colOff>409575</xdr:colOff>
          <xdr:row>10</xdr:row>
          <xdr:rowOff>171450</xdr:rowOff>
        </xdr:to>
        <xdr:sp macro="" textlink="">
          <xdr:nvSpPr>
            <xdr:cNvPr id="12295" name="Picture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466725</xdr:colOff>
      <xdr:row>7</xdr:row>
      <xdr:rowOff>52387</xdr:rowOff>
    </xdr:from>
    <xdr:ext cx="2605906" cy="563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905125" y="1690687"/>
              <a:ext cx="2605906" cy="56368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sSub>
                        <m:sSubPr>
                          <m:ctrlP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acc>
                            <m:accPr>
                              <m:chr m:val="̂"/>
                              <m:ctrlP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accPr>
                            <m:e>
                              <m: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𝒀</m:t>
                              </m:r>
                            </m:e>
                          </m:acc>
                        </m:e>
                        <m:sub>
                          <m:sSub>
                            <m:sSubPr>
                              <m:ctrlP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𝑿</m:t>
                              </m:r>
                            </m:e>
                            <m:sub>
                              <m: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𝟎</m:t>
                              </m:r>
                            </m:sub>
                          </m:sSub>
                        </m:sub>
                      </m:sSub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</m:sub>
                  </m:sSub>
                </m:oMath>
              </a14:m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=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𝒀</m:t>
                      </m:r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|</m:t>
                      </m:r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𝑿</m:t>
                      </m:r>
                    </m:sub>
                  </m:sSub>
                </m:oMath>
              </a14:m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num>
                        <m:den>
                          <m: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𝒏</m:t>
                          </m:r>
                        </m:den>
                      </m:f>
                      <m:r>
                        <a:rPr lang="en-US" sz="1800" b="1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+ </m:t>
                      </m:r>
                      <m:f>
                        <m:fPr>
                          <m:ctrlP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1800" b="1" i="1">
                                      <a:solidFill>
                                        <a:schemeClr val="accent6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sSub>
                                    <m:sSubPr>
                                      <m:ctrlP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𝑿</m:t>
                                      </m:r>
                                    </m:e>
                                    <m:sub>
                                      <m: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𝟎</m:t>
                                      </m:r>
                                      <m: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 </m:t>
                                      </m:r>
                                    </m:sub>
                                  </m:sSub>
                                  <m:r>
                                    <a:rPr lang="en-US" sz="1800" b="1" i="1">
                                      <a:solidFill>
                                        <a:schemeClr val="accent6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 − </m:t>
                                  </m:r>
                                  <m:acc>
                                    <m:accPr>
                                      <m:chr m:val="̅"/>
                                      <m:ctrlP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accPr>
                                    <m:e>
                                      <m:r>
                                        <a:rPr lang="en-US" sz="1800" b="1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𝑿</m:t>
                                      </m:r>
                                    </m:e>
                                  </m:acc>
                                </m:e>
                              </m:d>
                            </m:e>
                            <m:sup>
                              <m:r>
                                <a:rPr lang="en-US" sz="1800" b="1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𝟐</m:t>
                              </m:r>
                            </m:sup>
                          </m:sSup>
                        </m:num>
                        <m:den>
                          <m:r>
                            <a:rPr lang="en-US" sz="1800" b="1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𝑺𝑺𝑿</m:t>
                          </m:r>
                        </m:den>
                      </m:f>
                    </m:e>
                  </m:rad>
                </m:oMath>
              </a14:m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905125" y="1690687"/>
              <a:ext cx="2605906" cy="56368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1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𝑺_(𝒀 ̂_(𝑿_𝟎 )  )</a:t>
              </a:r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= </a:t>
              </a:r>
              <a:r>
                <a:rPr lang="en-US" sz="1800" b="1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𝑺_(𝒀|𝑿)</a:t>
              </a:r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</a:t>
              </a:r>
              <a:r>
                <a:rPr lang="en-US" sz="1800" b="1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√(𝟏/𝒏+ (𝑿_(𝟎 )  − 𝑿 ̅ )^𝟐/𝑺𝑺𝑿)</a:t>
              </a:r>
              <a:r>
                <a:rPr lang="en-US" sz="1800" b="1">
                  <a:solidFill>
                    <a:schemeClr val="accent6">
                      <a:lumMod val="50000"/>
                    </a:schemeClr>
                  </a:solidFill>
                </a:rPr>
                <a:t> </a:t>
              </a: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7</xdr:row>
          <xdr:rowOff>180975</xdr:rowOff>
        </xdr:from>
        <xdr:to>
          <xdr:col>13</xdr:col>
          <xdr:colOff>19050</xdr:colOff>
          <xdr:row>10</xdr:row>
          <xdr:rowOff>38100</xdr:rowOff>
        </xdr:to>
        <xdr:sp macro="" textlink="">
          <xdr:nvSpPr>
            <xdr:cNvPr id="3" name="Object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</xdr:rowOff>
    </xdr:from>
    <xdr:to>
      <xdr:col>9</xdr:col>
      <xdr:colOff>19050</xdr:colOff>
      <xdr:row>5</xdr:row>
      <xdr:rowOff>219075</xdr:rowOff>
    </xdr:to>
    <xdr:sp macro="" textlink="">
      <xdr:nvSpPr>
        <xdr:cNvPr id="13313" name="Text 1"/>
        <xdr:cNvSpPr txBox="1">
          <a:spLocks noChangeArrowheads="1"/>
        </xdr:cNvSpPr>
      </xdr:nvSpPr>
      <xdr:spPr bwMode="auto">
        <a:xfrm>
          <a:off x="47625" y="276225"/>
          <a:ext cx="5457825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individual values of Y vary about the mean of Y for a given value of X.  MSE estimates the variance of the Y values about the sample regression surface.  The sample regression surface at a point X is the mean of Y given X and is itself an estimate and has a standard error.  The variability of estimates of the variability of individual values of Y has two components.  1. The variability of the data about the regression surfaced as estimated by MSE.  2.  The standard error of the estimate of the mean of Y at the given value of X.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(See page 70 of KKNR 5th)</a:t>
          </a:r>
        </a:p>
      </xdr:txBody>
    </xdr:sp>
    <xdr:clientData/>
  </xdr:twoCellAnchor>
  <xdr:twoCellAnchor>
    <xdr:from>
      <xdr:col>5</xdr:col>
      <xdr:colOff>161925</xdr:colOff>
      <xdr:row>9</xdr:row>
      <xdr:rowOff>28575</xdr:rowOff>
    </xdr:from>
    <xdr:to>
      <xdr:col>12</xdr:col>
      <xdr:colOff>523875</xdr:colOff>
      <xdr:row>10</xdr:row>
      <xdr:rowOff>219075</xdr:rowOff>
    </xdr:to>
    <xdr:sp macro="" textlink="">
      <xdr:nvSpPr>
        <xdr:cNvPr id="13316" name="Text 4"/>
        <xdr:cNvSpPr txBox="1">
          <a:spLocks noChangeArrowheads="1"/>
        </xdr:cNvSpPr>
      </xdr:nvSpPr>
      <xdr:spPr bwMode="auto">
        <a:xfrm>
          <a:off x="3209925" y="2200275"/>
          <a:ext cx="46291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= SSX = (n-1) • S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X</a:t>
          </a:r>
          <a:r>
            <a:rPr kumimoji="0" lang="en-US" sz="1200" b="1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= DEVSQ(</a:t>
          </a: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values for 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) in Excel</a:t>
          </a:r>
          <a:endParaRPr lang="en-US" sz="1200" b="1" i="0" u="none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76201</xdr:colOff>
      <xdr:row>11</xdr:row>
      <xdr:rowOff>38100</xdr:rowOff>
    </xdr:from>
    <xdr:to>
      <xdr:col>12</xdr:col>
      <xdr:colOff>571501</xdr:colOff>
      <xdr:row>13</xdr:row>
      <xdr:rowOff>76200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3124201" y="2667000"/>
          <a:ext cx="47625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To create a confidence interval use the t-distribution with the degrees of freedom for MSE, which is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n-2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simple linear regression.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9525</xdr:rowOff>
        </xdr:from>
        <xdr:to>
          <xdr:col>5</xdr:col>
          <xdr:colOff>47625</xdr:colOff>
          <xdr:row>13</xdr:row>
          <xdr:rowOff>9525</xdr:rowOff>
        </xdr:to>
        <xdr:sp macro="" textlink="">
          <xdr:nvSpPr>
            <xdr:cNvPr id="13317" name="Picture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38100</xdr:colOff>
      <xdr:row>15</xdr:row>
      <xdr:rowOff>4762</xdr:rowOff>
    </xdr:from>
    <xdr:ext cx="3505200" cy="7515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8100" y="3548062"/>
              <a:ext cx="3505200" cy="75155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𝑆</m:t>
                      </m:r>
                    </m:e>
                    <m:sub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𝑌</m:t>
                      </m:r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|</m:t>
                      </m:r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𝑋</m:t>
                      </m:r>
                    </m:sub>
                  </m:sSub>
                </m:oMath>
              </a14:m>
              <a:r>
                <a:rPr lang="en-US" sz="2400">
                  <a:solidFill>
                    <a:schemeClr val="accent6">
                      <a:lumMod val="50000"/>
                    </a:schemeClr>
                  </a:solidFill>
                </a:rPr>
                <a:t>•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1+</m:t>
                      </m:r>
                      <m:f>
                        <m:fPr>
                          <m:ctrlPr>
                            <a:rPr lang="en-US" sz="2400" b="0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2400" b="0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en-US" sz="2400" b="0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  + </m:t>
                      </m:r>
                      <m:f>
                        <m:fPr>
                          <m:ctrlPr>
                            <a:rPr lang="en-US" sz="2400" b="0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b="0" i="1">
                                      <a:solidFill>
                                        <a:schemeClr val="accent6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sSub>
                                    <m:sSubPr>
                                      <m:ctrlPr>
                                        <a:rPr lang="en-US" sz="2400" b="0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US" sz="2400" b="0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𝑋</m:t>
                                      </m:r>
                                    </m:e>
                                    <m:sub>
                                      <m:r>
                                        <a:rPr lang="en-US" sz="2400" b="0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0 </m:t>
                                      </m:r>
                                    </m:sub>
                                  </m:sSub>
                                  <m:r>
                                    <a:rPr lang="en-US" sz="2400" b="0" i="1">
                                      <a:solidFill>
                                        <a:schemeClr val="accent6">
                                          <a:lumMod val="50000"/>
                                        </a:schemeClr>
                                      </a:solidFill>
                                      <a:latin typeface="Cambria Math" panose="02040503050406030204" pitchFamily="18" charset="0"/>
                                    </a:rPr>
                                    <m:t>  − </m:t>
                                  </m:r>
                                  <m:acc>
                                    <m:accPr>
                                      <m:chr m:val="̅"/>
                                      <m:ctrlPr>
                                        <a:rPr lang="en-US" sz="2400" b="0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</m:ctrlPr>
                                    </m:accPr>
                                    <m:e>
                                      <m:r>
                                        <a:rPr lang="en-US" sz="2400" b="0" i="1">
                                          <a:solidFill>
                                            <a:schemeClr val="accent6">
                                              <a:lumMod val="50000"/>
                                            </a:schemeClr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𝑋</m:t>
                                      </m:r>
                                    </m:e>
                                  </m:acc>
                                </m:e>
                              </m:d>
                            </m:e>
                            <m:sup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d>
                            <m:dPr>
                              <m:ctrlP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 −1</m:t>
                              </m:r>
                            </m:e>
                          </m:d>
                          <m:r>
                            <a:rPr lang="en-US" sz="2400" b="0" i="1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 • </m:t>
                          </m:r>
                          <m:sSubSup>
                            <m:sSubSupPr>
                              <m:ctrlP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𝑆</m:t>
                              </m:r>
                            </m:e>
                            <m:sub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𝑋</m:t>
                              </m:r>
                            </m:sub>
                            <m:sup>
                              <m:r>
                                <a:rPr lang="en-US" sz="2400" b="0" i="1">
                                  <a:solidFill>
                                    <a:schemeClr val="accent6">
                                      <a:lumMod val="50000"/>
                                    </a:schemeClr>
                                  </a:solidFill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bSup>
                        </m:den>
                      </m:f>
                      <m:r>
                        <a:rPr lang="en-US" sz="24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</m:e>
                  </m:rad>
                </m:oMath>
              </a14:m>
              <a:endParaRPr lang="en-US" sz="2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8100" y="3548062"/>
              <a:ext cx="3505200" cy="75155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0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𝑆_(𝑌|𝑋)</a:t>
              </a:r>
              <a:r>
                <a:rPr lang="en-US" sz="2400">
                  <a:solidFill>
                    <a:schemeClr val="accent6">
                      <a:lumMod val="50000"/>
                    </a:schemeClr>
                  </a:solidFill>
                </a:rPr>
                <a:t>•</a:t>
              </a:r>
              <a:r>
                <a:rPr lang="en-US" sz="2400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√(</a:t>
              </a:r>
              <a:r>
                <a:rPr lang="en-US" sz="2400" b="0" i="0">
                  <a:solidFill>
                    <a:schemeClr val="accent6">
                      <a:lumMod val="50000"/>
                    </a:schemeClr>
                  </a:solidFill>
                  <a:latin typeface="Cambria Math" panose="02040503050406030204" pitchFamily="18" charset="0"/>
                </a:rPr>
                <a:t>1+1/𝑛   + (𝑋_(0 )   − 𝑋 ̅ )^2/((𝑛 −1)  • 𝑆_𝑋^2 )  )</a:t>
              </a:r>
              <a:endParaRPr lang="en-US" sz="240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457200</xdr:colOff>
      <xdr:row>29</xdr:row>
      <xdr:rowOff>57150</xdr:rowOff>
    </xdr:to>
    <xdr:graphicFrame macro="">
      <xdr:nvGraphicFramePr>
        <xdr:cNvPr id="2201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0.62464</cdr:x>
      <cdr:y>0.02262</cdr:y>
    </cdr:from>
    <cdr:to>
      <cdr:x>0.98923</cdr:x>
      <cdr:y>0.11762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6698" y="50800"/>
          <a:ext cx="1934277" cy="199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95% Confidence Intervals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0</xdr:rowOff>
    </xdr:from>
    <xdr:to>
      <xdr:col>8</xdr:col>
      <xdr:colOff>428625</xdr:colOff>
      <xdr:row>8</xdr:row>
      <xdr:rowOff>142875</xdr:rowOff>
    </xdr:to>
    <xdr:graphicFrame macro="">
      <xdr:nvGraphicFramePr>
        <xdr:cNvPr id="221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428625</xdr:colOff>
      <xdr:row>0</xdr:row>
      <xdr:rowOff>0</xdr:rowOff>
    </xdr:from>
    <xdr:to>
      <xdr:col>11</xdr:col>
      <xdr:colOff>514350</xdr:colOff>
      <xdr:row>10</xdr:row>
      <xdr:rowOff>152400</xdr:rowOff>
    </xdr:to>
    <xdr:pic>
      <xdr:nvPicPr>
        <xdr:cNvPr id="221219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498" b="42969"/>
        <a:stretch>
          <a:fillRect/>
        </a:stretch>
      </xdr:blipFill>
      <xdr:spPr bwMode="auto">
        <a:xfrm>
          <a:off x="6000750" y="0"/>
          <a:ext cx="23431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28577</xdr:colOff>
      <xdr:row>0</xdr:row>
      <xdr:rowOff>66676</xdr:rowOff>
    </xdr:from>
    <xdr:to>
      <xdr:col>5</xdr:col>
      <xdr:colOff>47626</xdr:colOff>
      <xdr:row>7</xdr:row>
      <xdr:rowOff>95250</xdr:rowOff>
    </xdr:to>
    <xdr:cxnSp macro="">
      <xdr:nvCxnSpPr>
        <xdr:cNvPr id="4" name="Straight Connector 3"/>
        <xdr:cNvCxnSpPr/>
      </xdr:nvCxnSpPr>
      <xdr:spPr>
        <a:xfrm rot="16200000" flipV="1">
          <a:off x="2743202" y="638176"/>
          <a:ext cx="1162049" cy="19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12</xdr:row>
          <xdr:rowOff>9525</xdr:rowOff>
        </xdr:from>
        <xdr:to>
          <xdr:col>17</xdr:col>
          <xdr:colOff>9525</xdr:colOff>
          <xdr:row>17</xdr:row>
          <xdr:rowOff>19050</xdr:rowOff>
        </xdr:to>
        <xdr:sp macro="" textlink="">
          <xdr:nvSpPr>
            <xdr:cNvPr id="221187" name="Picture 7" hidden="1">
              <a:extLst>
                <a:ext uri="{63B3BB69-23CF-44E3-9099-C40C66FF867C}">
                  <a14:compatExt spid="_x0000_s22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19</xdr:row>
          <xdr:rowOff>19050</xdr:rowOff>
        </xdr:from>
        <xdr:to>
          <xdr:col>17</xdr:col>
          <xdr:colOff>257175</xdr:colOff>
          <xdr:row>24</xdr:row>
          <xdr:rowOff>85725</xdr:rowOff>
        </xdr:to>
        <xdr:sp macro="" textlink="">
          <xdr:nvSpPr>
            <xdr:cNvPr id="221192" name="Picture 5" hidden="1">
              <a:extLst>
                <a:ext uri="{63B3BB69-23CF-44E3-9099-C40C66FF867C}">
                  <a14:compatExt spid="_x0000_s22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47625</xdr:rowOff>
    </xdr:from>
    <xdr:to>
      <xdr:col>11</xdr:col>
      <xdr:colOff>0</xdr:colOff>
      <xdr:row>5</xdr:row>
      <xdr:rowOff>9525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66675" y="47625"/>
          <a:ext cx="54197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Classic Formula for a line (used by Excel for graph trendline)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Y = m X + b,  m = Slope and b = Y Intercept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Phenomenon or Population Regression Notation (pg. 9) </a:t>
          </a:r>
        </a:p>
      </xdr:txBody>
    </xdr:sp>
    <xdr:clientData/>
  </xdr:twoCellAnchor>
  <xdr:twoCellAnchor>
    <xdr:from>
      <xdr:col>5</xdr:col>
      <xdr:colOff>419100</xdr:colOff>
      <xdr:row>5</xdr:row>
      <xdr:rowOff>9525</xdr:rowOff>
    </xdr:from>
    <xdr:to>
      <xdr:col>12</xdr:col>
      <xdr:colOff>409575</xdr:colOff>
      <xdr:row>10</xdr:row>
      <xdr:rowOff>123825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3057525" y="819150"/>
          <a:ext cx="3857625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equation for a line does not allow for data to deviate from the line.  All data points would line on a straight line.  This is not Reasonable and an error term can be added to allow for such deviation.</a:t>
          </a:r>
        </a:p>
      </xdr:txBody>
    </xdr:sp>
    <xdr:clientData/>
  </xdr:twoCellAnchor>
  <xdr:twoCellAnchor>
    <xdr:from>
      <xdr:col>6</xdr:col>
      <xdr:colOff>28575</xdr:colOff>
      <xdr:row>15</xdr:row>
      <xdr:rowOff>66674</xdr:rowOff>
    </xdr:from>
    <xdr:to>
      <xdr:col>11</xdr:col>
      <xdr:colOff>552450</xdr:colOff>
      <xdr:row>16</xdr:row>
      <xdr:rowOff>142874</xdr:rowOff>
    </xdr:to>
    <xdr:sp macro="" textlink="">
      <xdr:nvSpPr>
        <xdr:cNvPr id="2054" name="Text 6"/>
        <xdr:cNvSpPr txBox="1">
          <a:spLocks noChangeArrowheads="1"/>
        </xdr:cNvSpPr>
      </xdr:nvSpPr>
      <xdr:spPr bwMode="auto">
        <a:xfrm>
          <a:off x="3276600" y="2495549"/>
          <a:ext cx="3171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Line Fitted to Sample Data (5.6)  </a:t>
          </a:r>
          <a:r>
            <a:rPr lang="en-US" sz="1200" b="0" i="1" baseline="0">
              <a:effectLst/>
              <a:latin typeface="+mn-lt"/>
              <a:ea typeface="+mn-ea"/>
              <a:cs typeface="+mn-cs"/>
            </a:rPr>
            <a:t>page 57</a:t>
          </a:r>
          <a:endParaRPr lang="en-US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276224</xdr:colOff>
      <xdr:row>18</xdr:row>
      <xdr:rowOff>95249</xdr:rowOff>
    </xdr:from>
    <xdr:to>
      <xdr:col>13</xdr:col>
      <xdr:colOff>114300</xdr:colOff>
      <xdr:row>23</xdr:row>
      <xdr:rowOff>123824</xdr:rowOff>
    </xdr:to>
    <xdr:sp macro="" textlink="">
      <xdr:nvSpPr>
        <xdr:cNvPr id="5" name="TextBox 4"/>
        <xdr:cNvSpPr txBox="1"/>
      </xdr:nvSpPr>
      <xdr:spPr>
        <a:xfrm>
          <a:off x="4952999" y="3105149"/>
          <a:ext cx="2276476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The OLS and MLE methods  give the same coefficient estimates, but the estimates for </a:t>
          </a:r>
          <a:r>
            <a:rPr lang="el-GR" sz="1100" b="1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σ</a:t>
          </a:r>
          <a:r>
            <a:rPr lang="en-US" sz="1100" b="1" baseline="30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100" b="1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are not the same. </a:t>
          </a:r>
          <a:endParaRPr lang="en-US" sz="1100" b="1">
            <a:solidFill>
              <a:schemeClr val="accent6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28575</xdr:rowOff>
        </xdr:from>
        <xdr:to>
          <xdr:col>8</xdr:col>
          <xdr:colOff>390525</xdr:colOff>
          <xdr:row>13</xdr:row>
          <xdr:rowOff>19050</xdr:rowOff>
        </xdr:to>
        <xdr:sp macro="" textlink="">
          <xdr:nvSpPr>
            <xdr:cNvPr id="2053" name="Picture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38100</xdr:rowOff>
        </xdr:from>
        <xdr:to>
          <xdr:col>8</xdr:col>
          <xdr:colOff>352425</xdr:colOff>
          <xdr:row>15</xdr:row>
          <xdr:rowOff>57150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66675</xdr:colOff>
      <xdr:row>5</xdr:row>
      <xdr:rowOff>57150</xdr:rowOff>
    </xdr:from>
    <xdr:to>
      <xdr:col>5</xdr:col>
      <xdr:colOff>428625</xdr:colOff>
      <xdr:row>10</xdr:row>
      <xdr:rowOff>76200</xdr:rowOff>
    </xdr:to>
    <xdr:sp macro="" textlink="">
      <xdr:nvSpPr>
        <xdr:cNvPr id="2" name="TextBox 1"/>
        <xdr:cNvSpPr txBox="1"/>
      </xdr:nvSpPr>
      <xdr:spPr>
        <a:xfrm>
          <a:off x="285750" y="866775"/>
          <a:ext cx="27813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E(Y</a:t>
          </a:r>
          <a:r>
            <a:rPr lang="en-US" sz="1400" b="1" baseline="-25000">
              <a:latin typeface="Arial" pitchFamily="34" charset="0"/>
              <a:cs typeface="Arial" pitchFamily="34" charset="0"/>
            </a:rPr>
            <a:t>i</a:t>
          </a:r>
          <a:r>
            <a:rPr lang="en-US" sz="1400" b="1">
              <a:latin typeface="Arial" pitchFamily="34" charset="0"/>
              <a:cs typeface="Arial" pitchFamily="34" charset="0"/>
            </a:rPr>
            <a:t>) = </a:t>
          </a:r>
          <a:r>
            <a:rPr lang="en-US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µ</a:t>
          </a:r>
          <a:r>
            <a:rPr lang="en-US" sz="1400" b="1" baseline="-25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Y|X</a:t>
          </a:r>
          <a:r>
            <a:rPr lang="en-US" sz="1400" b="1">
              <a:latin typeface="Arial" pitchFamily="34" charset="0"/>
              <a:cs typeface="Arial" pitchFamily="34" charset="0"/>
            </a:rPr>
            <a:t> </a:t>
          </a:r>
          <a:r>
            <a:rPr lang="en-US" sz="14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= </a:t>
          </a:r>
          <a:r>
            <a:rPr lang="en-US" sz="1400" b="1">
              <a:solidFill>
                <a:srgbClr val="0000FF"/>
              </a:solidFill>
              <a:latin typeface="Arial" pitchFamily="34" charset="0"/>
              <a:cs typeface="Arial" pitchFamily="34" charset="0"/>
              <a:sym typeface="Symbol"/>
            </a:rPr>
            <a:t></a:t>
          </a:r>
          <a:r>
            <a:rPr lang="en-US" sz="1400" b="1" baseline="-25000">
              <a:solidFill>
                <a:srgbClr val="0000FF"/>
              </a:solidFill>
              <a:latin typeface="Arial" pitchFamily="34" charset="0"/>
              <a:cs typeface="Arial" pitchFamily="34" charset="0"/>
              <a:sym typeface="Symbol"/>
            </a:rPr>
            <a:t>0</a:t>
          </a:r>
          <a:r>
            <a:rPr lang="en-US" sz="1400" b="1">
              <a:latin typeface="Arial" pitchFamily="34" charset="0"/>
              <a:cs typeface="Arial" pitchFamily="34" charset="0"/>
              <a:sym typeface="Symbol"/>
            </a:rPr>
            <a:t> + </a:t>
          </a:r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</a:t>
          </a:r>
          <a:r>
            <a:rPr lang="en-US" sz="1400" b="1" baseline="-25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1</a:t>
          </a:r>
          <a:r>
            <a:rPr lang="en-US" sz="1400" b="1">
              <a:latin typeface="Arial" pitchFamily="34" charset="0"/>
              <a:cs typeface="Arial" pitchFamily="34" charset="0"/>
              <a:sym typeface="Symbol"/>
            </a:rPr>
            <a:t> X</a:t>
          </a:r>
          <a:r>
            <a:rPr lang="en-US" sz="1400" b="1" baseline="-25000">
              <a:latin typeface="Arial" pitchFamily="34" charset="0"/>
              <a:cs typeface="Arial" pitchFamily="34" charset="0"/>
              <a:sym typeface="Symbol"/>
            </a:rPr>
            <a:t>i</a:t>
          </a:r>
          <a:r>
            <a:rPr lang="en-US" sz="1400" b="1">
              <a:latin typeface="Arial" pitchFamily="34" charset="0"/>
              <a:cs typeface="Arial" pitchFamily="34" charset="0"/>
              <a:sym typeface="Symbol"/>
            </a:rPr>
            <a:t> , where </a:t>
          </a:r>
        </a:p>
        <a:p>
          <a:r>
            <a:rPr lang="en-US" sz="1400" b="1">
              <a:solidFill>
                <a:srgbClr val="0000FF"/>
              </a:solidFill>
              <a:latin typeface="Arial" pitchFamily="34" charset="0"/>
              <a:cs typeface="Arial" pitchFamily="34" charset="0"/>
              <a:sym typeface="Symbol"/>
            </a:rPr>
            <a:t></a:t>
          </a:r>
          <a:r>
            <a:rPr lang="en-US" sz="1400" b="1" baseline="-25000">
              <a:solidFill>
                <a:srgbClr val="0000FF"/>
              </a:solidFill>
              <a:latin typeface="Arial" pitchFamily="34" charset="0"/>
              <a:cs typeface="Arial" pitchFamily="34" charset="0"/>
              <a:sym typeface="Symbol"/>
            </a:rPr>
            <a:t>0</a:t>
          </a:r>
          <a:r>
            <a:rPr lang="en-US" sz="1400" b="1">
              <a:solidFill>
                <a:srgbClr val="0000FF"/>
              </a:solidFill>
              <a:latin typeface="Arial" pitchFamily="34" charset="0"/>
              <a:cs typeface="Arial" pitchFamily="34" charset="0"/>
              <a:sym typeface="Symbol"/>
            </a:rPr>
            <a:t> = Y Intercept </a:t>
          </a:r>
          <a:r>
            <a:rPr lang="en-US" sz="1400" b="1">
              <a:latin typeface="Arial" pitchFamily="34" charset="0"/>
              <a:cs typeface="Arial" pitchFamily="34" charset="0"/>
              <a:sym typeface="Symbol"/>
            </a:rPr>
            <a:t>&amp;</a:t>
          </a:r>
        </a:p>
        <a:p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</a:t>
          </a:r>
          <a:r>
            <a:rPr lang="en-US" sz="1400" b="1" baseline="-25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1</a:t>
          </a:r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 = Slope</a:t>
          </a:r>
          <a:endParaRPr lang="en-US" sz="1400" b="1">
            <a:solidFill>
              <a:schemeClr val="accent6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10</xdr:row>
      <xdr:rowOff>95251</xdr:rowOff>
    </xdr:from>
    <xdr:to>
      <xdr:col>5</xdr:col>
      <xdr:colOff>495300</xdr:colOff>
      <xdr:row>16</xdr:row>
      <xdr:rowOff>9525</xdr:rowOff>
    </xdr:to>
    <xdr:sp macro="" textlink="">
      <xdr:nvSpPr>
        <xdr:cNvPr id="10" name="TextBox 9"/>
        <xdr:cNvSpPr txBox="1"/>
      </xdr:nvSpPr>
      <xdr:spPr>
        <a:xfrm>
          <a:off x="219075" y="1714501"/>
          <a:ext cx="2914650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Y = </a:t>
          </a:r>
          <a:r>
            <a:rPr lang="el-GR" sz="1600" b="1">
              <a:latin typeface="Times New Roman" panose="02020603050405020304" pitchFamily="18" charset="0"/>
              <a:cs typeface="Times New Roman" panose="02020603050405020304" pitchFamily="18" charset="0"/>
            </a:rPr>
            <a:t>β</a:t>
          </a:r>
          <a:r>
            <a:rPr lang="en-US" sz="16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 +  </a:t>
          </a:r>
          <a:r>
            <a:rPr lang="el-GR" sz="1600" b="1">
              <a:latin typeface="Times New Roman" panose="02020603050405020304" pitchFamily="18" charset="0"/>
              <a:cs typeface="Times New Roman" panose="02020603050405020304" pitchFamily="18" charset="0"/>
            </a:rPr>
            <a:t>β</a:t>
          </a:r>
          <a:r>
            <a:rPr lang="en-US" sz="16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•X + E  (5.3) </a:t>
          </a:r>
          <a:r>
            <a:rPr lang="en-US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page 53</a:t>
          </a:r>
        </a:p>
        <a:p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E = Error</a:t>
          </a:r>
        </a:p>
        <a:p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µ</a:t>
          </a:r>
          <a:r>
            <a:rPr lang="en-US" sz="16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Y|X</a:t>
          </a:r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 = </a:t>
          </a:r>
          <a:r>
            <a:rPr lang="el-GR" sz="1600" b="1">
              <a:latin typeface="Times New Roman" panose="02020603050405020304" pitchFamily="18" charset="0"/>
              <a:cs typeface="Times New Roman" panose="02020603050405020304" pitchFamily="18" charset="0"/>
            </a:rPr>
            <a:t>β</a:t>
          </a:r>
          <a:r>
            <a:rPr lang="en-US" sz="16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 + </a:t>
          </a:r>
          <a:r>
            <a:rPr lang="el-GR" sz="1600" b="1">
              <a:latin typeface="Times New Roman" panose="02020603050405020304" pitchFamily="18" charset="0"/>
              <a:cs typeface="Times New Roman" panose="02020603050405020304" pitchFamily="18" charset="0"/>
            </a:rPr>
            <a:t>β</a:t>
          </a:r>
          <a:r>
            <a:rPr lang="en-US" sz="16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•X  (5.2) </a:t>
          </a:r>
          <a:r>
            <a:rPr lang="en-US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page 52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0.04641</cdr:x>
      <cdr:y>0.84106</cdr:y>
    </cdr:from>
    <cdr:to>
      <cdr:x>1</cdr:x>
      <cdr:y>0.98013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" y="1209675"/>
          <a:ext cx="430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 </a:t>
          </a:r>
          <a:r>
            <a:rPr lang="en-US" sz="1100">
              <a:solidFill>
                <a:srgbClr val="0000FF"/>
              </a:solidFill>
            </a:rPr>
            <a:t>-3            -2            -1              0             1              2             3              4              5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0</xdr:rowOff>
    </xdr:from>
    <xdr:to>
      <xdr:col>8</xdr:col>
      <xdr:colOff>428625</xdr:colOff>
      <xdr:row>8</xdr:row>
      <xdr:rowOff>142875</xdr:rowOff>
    </xdr:to>
    <xdr:graphicFrame macro="">
      <xdr:nvGraphicFramePr>
        <xdr:cNvPr id="222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28577</xdr:colOff>
      <xdr:row>0</xdr:row>
      <xdr:rowOff>66676</xdr:rowOff>
    </xdr:from>
    <xdr:to>
      <xdr:col>5</xdr:col>
      <xdr:colOff>47626</xdr:colOff>
      <xdr:row>7</xdr:row>
      <xdr:rowOff>95250</xdr:rowOff>
    </xdr:to>
    <xdr:cxnSp macro="">
      <xdr:nvCxnSpPr>
        <xdr:cNvPr id="3" name="Straight Connector 2"/>
        <xdr:cNvCxnSpPr/>
      </xdr:nvCxnSpPr>
      <xdr:spPr>
        <a:xfrm rot="16200000" flipV="1">
          <a:off x="2743202" y="638176"/>
          <a:ext cx="1162049" cy="19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476250</xdr:colOff>
      <xdr:row>0</xdr:row>
      <xdr:rowOff>0</xdr:rowOff>
    </xdr:from>
    <xdr:to>
      <xdr:col>12</xdr:col>
      <xdr:colOff>38100</xdr:colOff>
      <xdr:row>10</xdr:row>
      <xdr:rowOff>142875</xdr:rowOff>
    </xdr:to>
    <xdr:pic>
      <xdr:nvPicPr>
        <xdr:cNvPr id="2222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722" b="45676"/>
        <a:stretch>
          <a:fillRect/>
        </a:stretch>
      </xdr:blipFill>
      <xdr:spPr bwMode="auto">
        <a:xfrm>
          <a:off x="6029325" y="0"/>
          <a:ext cx="2743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42333</xdr:colOff>
      <xdr:row>10</xdr:row>
      <xdr:rowOff>1</xdr:rowOff>
    </xdr:from>
    <xdr:to>
      <xdr:col>3</xdr:col>
      <xdr:colOff>899583</xdr:colOff>
      <xdr:row>12</xdr:row>
      <xdr:rowOff>148167</xdr:rowOff>
    </xdr:to>
    <xdr:sp macro="" textlink="">
      <xdr:nvSpPr>
        <xdr:cNvPr id="5" name="TextBox 4"/>
        <xdr:cNvSpPr txBox="1"/>
      </xdr:nvSpPr>
      <xdr:spPr>
        <a:xfrm>
          <a:off x="42333" y="1638301"/>
          <a:ext cx="2228850" cy="5005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>
              <a:solidFill>
                <a:schemeClr val="accent6">
                  <a:lumMod val="75000"/>
                </a:schemeClr>
              </a:solidFill>
            </a:rPr>
            <a:t>Transform the date</a:t>
          </a:r>
          <a:r>
            <a:rPr lang="en-US" sz="1100" b="0" baseline="0">
              <a:solidFill>
                <a:schemeClr val="accent6">
                  <a:lumMod val="75000"/>
                </a:schemeClr>
              </a:solidFill>
            </a:rPr>
            <a:t> so x=3 is on the y axis for the transformed data.</a:t>
          </a:r>
          <a:endParaRPr lang="en-US" sz="1100" b="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878419</xdr:colOff>
      <xdr:row>28</xdr:row>
      <xdr:rowOff>21170</xdr:rowOff>
    </xdr:from>
    <xdr:to>
      <xdr:col>4</xdr:col>
      <xdr:colOff>31751</xdr:colOff>
      <xdr:row>29</xdr:row>
      <xdr:rowOff>10585</xdr:rowOff>
    </xdr:to>
    <xdr:cxnSp macro="">
      <xdr:nvCxnSpPr>
        <xdr:cNvPr id="6" name="Straight Arrow Connector 5"/>
        <xdr:cNvCxnSpPr/>
      </xdr:nvCxnSpPr>
      <xdr:spPr>
        <a:xfrm rot="5400000">
          <a:off x="2203453" y="4754036"/>
          <a:ext cx="151340" cy="582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0.04641</cdr:x>
      <cdr:y>0.84106</cdr:y>
    </cdr:from>
    <cdr:to>
      <cdr:x>1</cdr:x>
      <cdr:y>0.98013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" y="1209675"/>
          <a:ext cx="430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 </a:t>
          </a:r>
          <a:r>
            <a:rPr lang="en-US" sz="1100">
              <a:solidFill>
                <a:schemeClr val="accent6">
                  <a:lumMod val="75000"/>
                </a:schemeClr>
              </a:solidFill>
            </a:rPr>
            <a:t>-3            -2            -1              0             1              2             3              4              5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19050</xdr:rowOff>
    </xdr:from>
    <xdr:to>
      <xdr:col>11</xdr:col>
      <xdr:colOff>38100</xdr:colOff>
      <xdr:row>17</xdr:row>
      <xdr:rowOff>66675</xdr:rowOff>
    </xdr:to>
    <xdr:sp macro="" textlink="">
      <xdr:nvSpPr>
        <xdr:cNvPr id="17409" name="Text 1"/>
        <xdr:cNvSpPr txBox="1">
          <a:spLocks noChangeArrowheads="1"/>
        </xdr:cNvSpPr>
      </xdr:nvSpPr>
      <xdr:spPr bwMode="auto">
        <a:xfrm>
          <a:off x="57149" y="19050"/>
          <a:ext cx="6686551" cy="280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Assumptions for Estimation in Multiple Linear Regression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A. The specified regression model has the correct form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1. For given value of X, the values of Y vary </a:t>
          </a:r>
          <a:r>
            <a:rPr lang="en-US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(Assumption 1: Existence)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2. The values of one Y does not depend on another Y.  </a:t>
          </a: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(Assumption 2: Independence)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3. A straight line fits the middle of an X-Y scatter plot.  </a:t>
          </a: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(Assumption 3: Linearity) </a:t>
          </a:r>
        </a:p>
        <a:p>
          <a:pPr algn="l" rtl="0">
            <a:defRPr sz="1000"/>
          </a:pPr>
          <a:endParaRPr lang="en-US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B. The error variance is constant (homogeniety of variance)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4. Variance of Y is the same for all values of X. </a:t>
          </a: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(Assumption 4: Homoscedasticity)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baseline="0">
              <a:latin typeface="Arial" pitchFamily="34" charset="0"/>
              <a:ea typeface="+mn-ea"/>
              <a:cs typeface="Arial" pitchFamily="34" charset="0"/>
            </a:rPr>
            <a:t>Assumptions for Inferences in Multiple Linear Regression</a:t>
          </a:r>
          <a:endParaRPr lang="en-US" sz="12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5. Random errors are independent and normally distributed.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(Assumption 5: Normality)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Violations of these assumptions can be generally be detected by examining the plots of residuals.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u="none" strike="noStrike" baseline="0">
              <a:solidFill>
                <a:srgbClr val="FF00FF"/>
              </a:solidFill>
              <a:latin typeface="Arial"/>
              <a:cs typeface="Arial"/>
            </a:rPr>
            <a:t>If the residuals exhibit any definite pattern then this indicates a possible violation of one or more assumptions.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10</xdr:col>
      <xdr:colOff>180975</xdr:colOff>
      <xdr:row>24</xdr:row>
      <xdr:rowOff>85725</xdr:rowOff>
    </xdr:to>
    <xdr:sp macro="" textlink="">
      <xdr:nvSpPr>
        <xdr:cNvPr id="2" name="TextBox 1"/>
        <xdr:cNvSpPr txBox="1"/>
      </xdr:nvSpPr>
      <xdr:spPr>
        <a:xfrm>
          <a:off x="66675" y="9525"/>
          <a:ext cx="6210300" cy="396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Departures from Model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that can be identified by Residuals 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1.  Regression function is not linear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2.  Error terms do not have constant variance (homogeneity of variance)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3.  Error terms are not independent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4.  Model fits all but one or a few outlier (extreme)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observations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5.  Error terms are not normally distributed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6.  One or more important predictor variables have been omitted from the model.</a:t>
          </a:r>
        </a:p>
        <a:p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Diagnostics for Residuals </a:t>
          </a:r>
        </a:p>
        <a:p>
          <a:r>
            <a:rPr lang="en-US" sz="1400" b="1" baseline="0">
              <a:solidFill>
                <a:srgbClr val="0000FF"/>
              </a:solidFill>
              <a:latin typeface="Times New Roman" pitchFamily="18" charset="0"/>
              <a:cs typeface="Times New Roman" pitchFamily="18" charset="0"/>
            </a:rPr>
            <a:t>1.  Plot of residuals against each predictor variable.  (option in Excel)</a:t>
          </a:r>
        </a:p>
        <a:p>
          <a:r>
            <a:rPr lang="en-US" sz="1400" baseline="0">
              <a:solidFill>
                <a:schemeClr val="bg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2.  </a:t>
          </a:r>
          <a:r>
            <a:rPr lang="en-US" sz="1100" baseline="0">
              <a:solidFill>
                <a:schemeClr val="bg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Plot of absolute or squared residuals against each predictor variable.  (not covered in MGMT632)</a:t>
          </a:r>
        </a:p>
        <a:p>
          <a:r>
            <a:rPr lang="en-US" sz="1400" b="0" baseline="0">
              <a:latin typeface="Times New Roman" pitchFamily="18" charset="0"/>
              <a:cs typeface="Times New Roman" pitchFamily="18" charset="0"/>
            </a:rPr>
            <a:t>3.  Plot of residuals against the fitted values, Ŷ</a:t>
          </a:r>
          <a:r>
            <a:rPr lang="en-US" sz="1400" b="0" baseline="-25000">
              <a:latin typeface="Times New Roman" pitchFamily="18" charset="0"/>
              <a:cs typeface="Times New Roman" pitchFamily="18" charset="0"/>
            </a:rPr>
            <a:t>i</a:t>
          </a:r>
          <a:r>
            <a:rPr lang="en-US" sz="1400" b="0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4.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Plot of residuals against time or other sequence.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5.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Plot of residuals against omitted predictor values.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6.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Box plot of residuals.   (Excel does not do box plots but a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histogram can be used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.)</a:t>
          </a: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7.  Normal probability plot of residuals.  </a:t>
          </a: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		</a:t>
          </a:r>
          <a:r>
            <a:rPr lang="en-US" sz="14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(Excel does a normal plot but it is not for Residuals.)</a:t>
          </a:r>
        </a:p>
        <a:p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3</xdr:col>
      <xdr:colOff>542925</xdr:colOff>
      <xdr:row>24</xdr:row>
      <xdr:rowOff>57150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36" t="30733" r="67419" b="18219"/>
        <a:stretch/>
      </xdr:blipFill>
      <xdr:spPr>
        <a:xfrm>
          <a:off x="76200" y="209550"/>
          <a:ext cx="2295525" cy="3733800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2</xdr:row>
      <xdr:rowOff>28575</xdr:rowOff>
    </xdr:from>
    <xdr:to>
      <xdr:col>4</xdr:col>
      <xdr:colOff>209550</xdr:colOff>
      <xdr:row>2</xdr:row>
      <xdr:rowOff>28575</xdr:rowOff>
    </xdr:to>
    <xdr:cxnSp macro="">
      <xdr:nvCxnSpPr>
        <xdr:cNvPr id="4" name="Straight Arrow Connector 3"/>
        <xdr:cNvCxnSpPr/>
      </xdr:nvCxnSpPr>
      <xdr:spPr>
        <a:xfrm flipH="1">
          <a:off x="1362075" y="419100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</xdr:row>
      <xdr:rowOff>76200</xdr:rowOff>
    </xdr:from>
    <xdr:to>
      <xdr:col>4</xdr:col>
      <xdr:colOff>57150</xdr:colOff>
      <xdr:row>3</xdr:row>
      <xdr:rowOff>76200</xdr:rowOff>
    </xdr:to>
    <xdr:cxnSp macro="">
      <xdr:nvCxnSpPr>
        <xdr:cNvPr id="5" name="Straight Arrow Connector 4"/>
        <xdr:cNvCxnSpPr/>
      </xdr:nvCxnSpPr>
      <xdr:spPr>
        <a:xfrm flipH="1">
          <a:off x="1209675" y="628650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4</xdr:row>
      <xdr:rowOff>114300</xdr:rowOff>
    </xdr:from>
    <xdr:to>
      <xdr:col>3</xdr:col>
      <xdr:colOff>333375</xdr:colOff>
      <xdr:row>4</xdr:row>
      <xdr:rowOff>114300</xdr:rowOff>
    </xdr:to>
    <xdr:cxnSp macro="">
      <xdr:nvCxnSpPr>
        <xdr:cNvPr id="6" name="Straight Arrow Connector 5"/>
        <xdr:cNvCxnSpPr/>
      </xdr:nvCxnSpPr>
      <xdr:spPr>
        <a:xfrm flipH="1">
          <a:off x="876300" y="8286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485775</xdr:colOff>
      <xdr:row>6</xdr:row>
      <xdr:rowOff>57150</xdr:rowOff>
    </xdr:to>
    <xdr:cxnSp macro="">
      <xdr:nvCxnSpPr>
        <xdr:cNvPr id="7" name="Straight Arrow Connector 6"/>
        <xdr:cNvCxnSpPr/>
      </xdr:nvCxnSpPr>
      <xdr:spPr>
        <a:xfrm flipH="1">
          <a:off x="1638300" y="10953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7</xdr:row>
      <xdr:rowOff>123825</xdr:rowOff>
    </xdr:from>
    <xdr:to>
      <xdr:col>4</xdr:col>
      <xdr:colOff>476250</xdr:colOff>
      <xdr:row>7</xdr:row>
      <xdr:rowOff>123825</xdr:rowOff>
    </xdr:to>
    <xdr:cxnSp macro="">
      <xdr:nvCxnSpPr>
        <xdr:cNvPr id="8" name="Straight Arrow Connector 7"/>
        <xdr:cNvCxnSpPr/>
      </xdr:nvCxnSpPr>
      <xdr:spPr>
        <a:xfrm flipH="1">
          <a:off x="1628775" y="13239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20</xdr:row>
      <xdr:rowOff>133350</xdr:rowOff>
    </xdr:from>
    <xdr:to>
      <xdr:col>5</xdr:col>
      <xdr:colOff>295275</xdr:colOff>
      <xdr:row>20</xdr:row>
      <xdr:rowOff>133350</xdr:rowOff>
    </xdr:to>
    <xdr:cxnSp macro="">
      <xdr:nvCxnSpPr>
        <xdr:cNvPr id="9" name="Straight Arrow Connector 8"/>
        <xdr:cNvCxnSpPr/>
      </xdr:nvCxnSpPr>
      <xdr:spPr>
        <a:xfrm flipH="1">
          <a:off x="2057400" y="343852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22</xdr:row>
      <xdr:rowOff>57150</xdr:rowOff>
    </xdr:from>
    <xdr:to>
      <xdr:col>5</xdr:col>
      <xdr:colOff>219075</xdr:colOff>
      <xdr:row>22</xdr:row>
      <xdr:rowOff>57150</xdr:rowOff>
    </xdr:to>
    <xdr:cxnSp macro="">
      <xdr:nvCxnSpPr>
        <xdr:cNvPr id="10" name="Straight Arrow Connector 9"/>
        <xdr:cNvCxnSpPr/>
      </xdr:nvCxnSpPr>
      <xdr:spPr>
        <a:xfrm flipH="1">
          <a:off x="1981200" y="36861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95250</xdr:rowOff>
    </xdr:from>
    <xdr:to>
      <xdr:col>8</xdr:col>
      <xdr:colOff>571500</xdr:colOff>
      <xdr:row>2</xdr:row>
      <xdr:rowOff>28575</xdr:rowOff>
    </xdr:to>
    <xdr:sp macro="" textlink="">
      <xdr:nvSpPr>
        <xdr:cNvPr id="4099" name="Text 3"/>
        <xdr:cNvSpPr txBox="1">
          <a:spLocks noChangeArrowheads="1"/>
        </xdr:cNvSpPr>
      </xdr:nvSpPr>
      <xdr:spPr bwMode="auto">
        <a:xfrm>
          <a:off x="333375" y="95250"/>
          <a:ext cx="5114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(also denoted by y-hat</a:t>
          </a:r>
          <a:r>
            <a:rPr lang="en-US" sz="1200" b="1" i="0" u="none" strike="noStrike" baseline="-25000">
              <a:solidFill>
                <a:srgbClr val="000000"/>
              </a:solidFill>
              <a:latin typeface="Times New Roman"/>
              <a:cs typeface="Times New Roman"/>
            </a:rPr>
            <a:t>i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is the predicted value of y</a:t>
          </a:r>
          <a:r>
            <a:rPr lang="en-US" sz="1200" b="1" i="0" u="none" strike="noStrike" baseline="-25000">
              <a:solidFill>
                <a:srgbClr val="000000"/>
              </a:solidFill>
              <a:latin typeface="Times New Roman"/>
              <a:cs typeface="Times New Roman"/>
            </a:rPr>
            <a:t>i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using the regression model.</a:t>
          </a:r>
        </a:p>
      </xdr:txBody>
    </xdr:sp>
    <xdr:clientData/>
  </xdr:twoCellAnchor>
  <xdr:twoCellAnchor>
    <xdr:from>
      <xdr:col>0</xdr:col>
      <xdr:colOff>47625</xdr:colOff>
      <xdr:row>7</xdr:row>
      <xdr:rowOff>152401</xdr:rowOff>
    </xdr:from>
    <xdr:to>
      <xdr:col>11</xdr:col>
      <xdr:colOff>476250</xdr:colOff>
      <xdr:row>21</xdr:row>
      <xdr:rowOff>19051</xdr:rowOff>
    </xdr:to>
    <xdr:sp macro="" textlink="">
      <xdr:nvSpPr>
        <xdr:cNvPr id="4100" name="Text 4"/>
        <xdr:cNvSpPr txBox="1">
          <a:spLocks noChangeArrowheads="1"/>
        </xdr:cNvSpPr>
      </xdr:nvSpPr>
      <xdr:spPr bwMode="auto">
        <a:xfrm>
          <a:off x="47625" y="1285876"/>
          <a:ext cx="713422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Ŷ (Y^)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X (simple model)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Ŷ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Y^) = f[predictor variable(s)]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Residual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Y - (Y^)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= error estimate for a particular point based on the regression model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SS(Error) =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SSE</a:t>
          </a: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 = Sum of Squared Errors = Sum of Squared Residuals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SS(Total) = Sum of Squared Deviations of Y values from the sample mean of 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SS(Total) = </a:t>
          </a: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SS</a:t>
          </a:r>
          <a:r>
            <a:rPr lang="en-US" sz="1200" b="1" i="0" u="none" strike="noStrike" baseline="-25000">
              <a:solidFill>
                <a:srgbClr val="800000"/>
              </a:solidFill>
              <a:latin typeface="Arial"/>
              <a:cs typeface="Arial"/>
            </a:rPr>
            <a:t>Tot </a:t>
          </a: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= </a:t>
          </a: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SSTO</a:t>
          </a: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 = SS</a:t>
          </a:r>
          <a:r>
            <a:rPr lang="en-US" sz="1200" b="0" i="0" u="none" strike="noStrike" baseline="-25000">
              <a:solidFill>
                <a:srgbClr val="800000"/>
              </a:solidFill>
              <a:latin typeface="Arial"/>
              <a:cs typeface="Arial"/>
            </a:rPr>
            <a:t>YY </a:t>
          </a:r>
          <a:r>
            <a:rPr lang="en-US" sz="1200" b="0" i="0" u="none" strike="noStrike" baseline="0">
              <a:solidFill>
                <a:srgbClr val="800000"/>
              </a:solidFill>
              <a:latin typeface="Arial"/>
              <a:cs typeface="Arial"/>
            </a:rPr>
            <a:t>= SSY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8080"/>
              </a:solidFill>
              <a:latin typeface="Arial"/>
              <a:cs typeface="Arial"/>
            </a:rPr>
            <a:t>SS(Regression) = </a:t>
          </a:r>
          <a:r>
            <a:rPr lang="en-US" sz="1200" b="1" i="0" u="none" strike="noStrike" baseline="0">
              <a:solidFill>
                <a:srgbClr val="008080"/>
              </a:solidFill>
              <a:latin typeface="Arial"/>
              <a:cs typeface="Arial"/>
            </a:rPr>
            <a:t>SS</a:t>
          </a:r>
          <a:r>
            <a:rPr lang="en-US" sz="1200" b="1" i="0" u="none" strike="noStrike" baseline="-25000">
              <a:solidFill>
                <a:srgbClr val="008080"/>
              </a:solidFill>
              <a:latin typeface="Arial"/>
              <a:cs typeface="Arial"/>
            </a:rPr>
            <a:t>Reg</a:t>
          </a:r>
          <a:r>
            <a:rPr lang="en-US" sz="1200" b="0" i="0" u="none" strike="noStrike" baseline="0">
              <a:solidFill>
                <a:srgbClr val="008080"/>
              </a:solidFill>
              <a:latin typeface="Arial"/>
              <a:cs typeface="Arial"/>
            </a:rPr>
            <a:t> = </a:t>
          </a:r>
          <a:r>
            <a:rPr lang="en-US" sz="1200" b="1" i="0" u="none" strike="noStrike" baseline="0">
              <a:solidFill>
                <a:srgbClr val="008080"/>
              </a:solidFill>
              <a:latin typeface="Arial"/>
              <a:cs typeface="Arial"/>
            </a:rPr>
            <a:t>SSR</a:t>
          </a:r>
          <a:r>
            <a:rPr lang="en-US" sz="1200" b="0" i="0" u="none" strike="noStrike" baseline="0">
              <a:solidFill>
                <a:srgbClr val="008080"/>
              </a:solidFill>
              <a:latin typeface="Arial"/>
              <a:cs typeface="Arial"/>
            </a:rPr>
            <a:t> = Sum of Squares attributable to the regression model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SS(Total)  = SS(Regression) + SS(Error)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Tot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Reg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+ SSE     SSY =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Reg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+ SSE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(7.1)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page 130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8080"/>
              </a:solidFill>
              <a:latin typeface="Arial"/>
              <a:cs typeface="Arial"/>
            </a:rPr>
            <a:t>Hence SS(Regression Model) = SS</a:t>
          </a:r>
          <a:r>
            <a:rPr lang="en-US" sz="1200" b="0" i="0" u="none" strike="noStrike" baseline="-25000">
              <a:solidFill>
                <a:srgbClr val="008080"/>
              </a:solidFill>
              <a:latin typeface="Arial"/>
              <a:cs typeface="Arial"/>
            </a:rPr>
            <a:t>Tot</a:t>
          </a:r>
          <a:r>
            <a:rPr lang="en-US" sz="1200" b="0" i="0" u="none" strike="noStrike" baseline="0">
              <a:solidFill>
                <a:srgbClr val="008080"/>
              </a:solidFill>
              <a:latin typeface="Arial"/>
              <a:cs typeface="Arial"/>
            </a:rPr>
            <a:t> - SSE = SSY - SSE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Method of least squares selects the regression model coefficients that minimize the value of SSE for a set of data.  (Least Squares Estimates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l-G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β-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hat</a:t>
          </a:r>
          <a:r>
            <a:rPr lang="en-US" sz="12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2</xdr:row>
      <xdr:rowOff>95250</xdr:rowOff>
    </xdr:from>
    <xdr:to>
      <xdr:col>9</xdr:col>
      <xdr:colOff>28575</xdr:colOff>
      <xdr:row>4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57150" y="419100"/>
          <a:ext cx="54578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SS</a:t>
          </a:r>
          <a:r>
            <a:rPr lang="en-US" sz="1200" b="1" i="0" u="none" strike="noStrike" baseline="-25000">
              <a:solidFill>
                <a:srgbClr val="000000"/>
              </a:solidFill>
              <a:latin typeface="Times New Roman"/>
              <a:cs typeface="Times New Roman"/>
            </a:rPr>
            <a:t>YY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= Sum of squared deviations of the y values from the average of the y values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28575</xdr:rowOff>
        </xdr:from>
        <xdr:to>
          <xdr:col>2</xdr:col>
          <xdr:colOff>600075</xdr:colOff>
          <xdr:row>7</xdr:row>
          <xdr:rowOff>76200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4</xdr:row>
          <xdr:rowOff>85725</xdr:rowOff>
        </xdr:from>
        <xdr:to>
          <xdr:col>10</xdr:col>
          <xdr:colOff>238125</xdr:colOff>
          <xdr:row>7</xdr:row>
          <xdr:rowOff>152400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9525</xdr:rowOff>
        </xdr:from>
        <xdr:to>
          <xdr:col>0</xdr:col>
          <xdr:colOff>342900</xdr:colOff>
          <xdr:row>2</xdr:row>
          <xdr:rowOff>28575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6</xdr:col>
      <xdr:colOff>42860</xdr:colOff>
      <xdr:row>23</xdr:row>
      <xdr:rowOff>19047</xdr:rowOff>
    </xdr:from>
    <xdr:ext cx="3500440" cy="4355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700460" y="3781422"/>
              <a:ext cx="3500440" cy="435568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𝒔</m:t>
                      </m:r>
                    </m:e>
                    <m:sub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𝒀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|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𝑿</m:t>
                      </m:r>
                    </m:sub>
                    <m:sup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bSup>
                </m:oMath>
              </a14:m>
              <a:r>
                <a:rPr lang="en-US" sz="1800" b="1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𝑺𝑺𝑬</m:t>
                      </m:r>
                    </m:num>
                    <m:den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𝑬𝒓𝒓𝒐𝒓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𝒅𝒆𝒈𝒓𝒆𝒆𝒔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𝒐𝒇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𝒇𝒓𝒆𝒆𝒅𝒐𝒎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r>
                <a:rPr lang="en-US" sz="1800" b="1"/>
                <a:t> </a:t>
              </a:r>
              <a:r>
                <a:rPr lang="en-US" sz="1800" b="1" i="1"/>
                <a:t>= MSE 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00460" y="3781422"/>
              <a:ext cx="3500440" cy="435568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𝒔_(𝒀|𝑿)^𝟐</a:t>
              </a:r>
              <a:r>
                <a:rPr lang="en-US" sz="1800" b="1"/>
                <a:t> = </a:t>
              </a:r>
              <a:r>
                <a:rPr lang="en-US" sz="1800" b="1" i="0">
                  <a:latin typeface="Cambria Math" panose="02040503050406030204" pitchFamily="18" charset="0"/>
                </a:rPr>
                <a:t>𝑺𝑺𝑬/(𝑬𝒓𝒓𝒐𝒓 𝒅𝒆𝒈𝒓𝒆𝒆𝒔 𝒐𝒇 𝒇𝒓𝒆𝒆𝒅𝒐𝒎 )</a:t>
              </a:r>
              <a:r>
                <a:rPr lang="en-US" sz="1800" b="1"/>
                <a:t> </a:t>
              </a:r>
              <a:r>
                <a:rPr lang="en-US" sz="1800" b="1" i="1"/>
                <a:t>= MSE  </a:t>
              </a:r>
            </a:p>
          </xdr:txBody>
        </xdr:sp>
      </mc:Fallback>
    </mc:AlternateContent>
    <xdr:clientData/>
  </xdr:oneCellAnchor>
  <xdr:oneCellAnchor>
    <xdr:from>
      <xdr:col>0</xdr:col>
      <xdr:colOff>109536</xdr:colOff>
      <xdr:row>22</xdr:row>
      <xdr:rowOff>133349</xdr:rowOff>
    </xdr:from>
    <xdr:ext cx="1652589" cy="5429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9536" y="3733799"/>
              <a:ext cx="1652589" cy="542926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𝒔</m:t>
                      </m:r>
                    </m:e>
                    <m:sub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𝒀</m:t>
                      </m:r>
                    </m:sub>
                    <m:sup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bSup>
                  <m:r>
                    <a:rPr lang="en-US" sz="1800" b="1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8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𝑺𝑺</m:t>
                          </m:r>
                        </m:e>
                        <m:sub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𝒀𝒀</m:t>
                          </m:r>
                        </m:sub>
                      </m:sSub>
                    </m:num>
                    <m:den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𝒏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𝟏</m:t>
                      </m:r>
                    </m:den>
                  </m:f>
                </m:oMath>
              </a14:m>
              <a:r>
                <a:rPr lang="en-US" sz="1800" b="1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𝑺𝑺𝒀</m:t>
                      </m:r>
                    </m:num>
                    <m:den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𝒏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𝟏</m:t>
                      </m:r>
                    </m:den>
                  </m:f>
                </m:oMath>
              </a14:m>
              <a:endParaRPr lang="en-US" sz="18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9536" y="3733799"/>
              <a:ext cx="1652589" cy="542926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b="1" i="0">
                  <a:latin typeface="Cambria Math" panose="02040503050406030204" pitchFamily="18" charset="0"/>
                </a:rPr>
                <a:t>𝒔_𝒀^𝟐=  〖𝑺𝑺〗_𝒀𝒀/(𝒏−𝟏)</a:t>
              </a:r>
              <a:r>
                <a:rPr lang="en-US" sz="1800" b="1"/>
                <a:t> = </a:t>
              </a:r>
              <a:r>
                <a:rPr lang="en-US" sz="1800" b="1" i="0">
                  <a:latin typeface="Cambria Math" panose="02040503050406030204" pitchFamily="18" charset="0"/>
                </a:rPr>
                <a:t>𝑺𝑺𝒀/(𝒏−𝟏)</a:t>
              </a:r>
              <a:endParaRPr lang="en-US" sz="1800" b="1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28575</xdr:rowOff>
        </xdr:from>
        <xdr:to>
          <xdr:col>6</xdr:col>
          <xdr:colOff>123825</xdr:colOff>
          <xdr:row>7</xdr:row>
          <xdr:rowOff>123825</xdr:rowOff>
        </xdr:to>
        <xdr:sp macro="" textlink="">
          <xdr:nvSpPr>
            <xdr:cNvPr id="4324" name="Object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38100</xdr:colOff>
      <xdr:row>22</xdr:row>
      <xdr:rowOff>133349</xdr:rowOff>
    </xdr:from>
    <xdr:ext cx="1752600" cy="5334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866900" y="3733799"/>
              <a:ext cx="1752600" cy="533401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𝒔</m:t>
                      </m:r>
                    </m:e>
                    <m:sub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𝑿</m:t>
                      </m:r>
                    </m:sub>
                    <m:sup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bSup>
                  <m:r>
                    <a:rPr lang="en-US" sz="1800" b="1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8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𝑺𝑺</m:t>
                          </m:r>
                        </m:e>
                        <m:sub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𝑿𝑿</m:t>
                          </m:r>
                        </m:sub>
                      </m:sSub>
                    </m:num>
                    <m:den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𝒏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𝟏</m:t>
                      </m:r>
                    </m:den>
                  </m:f>
                </m:oMath>
              </a14:m>
              <a:r>
                <a:rPr lang="en-US" sz="1800" b="1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𝑺𝑺𝑿</m:t>
                      </m:r>
                    </m:num>
                    <m:den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𝒏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𝟏</m:t>
                      </m:r>
                    </m:den>
                  </m:f>
                </m:oMath>
              </a14:m>
              <a:endParaRPr lang="en-US" sz="18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866900" y="3733799"/>
              <a:ext cx="1752600" cy="533401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b="1" i="0">
                  <a:latin typeface="Cambria Math" panose="02040503050406030204" pitchFamily="18" charset="0"/>
                </a:rPr>
                <a:t>𝒔_𝑿^𝟐=  〖𝑺𝑺〗_𝑿𝑿/(𝒏−𝟏)</a:t>
              </a:r>
              <a:r>
                <a:rPr lang="en-US" sz="1800" b="1"/>
                <a:t> = </a:t>
              </a:r>
              <a:r>
                <a:rPr lang="en-US" sz="1800" b="1" i="0">
                  <a:latin typeface="Cambria Math" panose="02040503050406030204" pitchFamily="18" charset="0"/>
                </a:rPr>
                <a:t>𝑺𝑺𝑿/(𝒏−𝟏)</a:t>
              </a:r>
              <a:endParaRPr lang="en-US" sz="18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8</xdr:col>
      <xdr:colOff>571500</xdr:colOff>
      <xdr:row>2</xdr:row>
      <xdr:rowOff>0</xdr:rowOff>
    </xdr:to>
    <xdr:sp macro="" textlink="">
      <xdr:nvSpPr>
        <xdr:cNvPr id="6145" name="Text 1"/>
        <xdr:cNvSpPr txBox="1">
          <a:spLocks noChangeArrowheads="1"/>
        </xdr:cNvSpPr>
      </xdr:nvSpPr>
      <xdr:spPr bwMode="auto">
        <a:xfrm>
          <a:off x="38100" y="38100"/>
          <a:ext cx="54102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Estimation of the Error Variance.  </a:t>
          </a:r>
        </a:p>
      </xdr:txBody>
    </xdr:sp>
    <xdr:clientData/>
  </xdr:twoCellAnchor>
  <xdr:twoCellAnchor>
    <xdr:from>
      <xdr:col>0</xdr:col>
      <xdr:colOff>0</xdr:colOff>
      <xdr:row>10</xdr:row>
      <xdr:rowOff>95250</xdr:rowOff>
    </xdr:from>
    <xdr:to>
      <xdr:col>9</xdr:col>
      <xdr:colOff>476250</xdr:colOff>
      <xdr:row>22</xdr:row>
      <xdr:rowOff>114300</xdr:rowOff>
    </xdr:to>
    <xdr:sp macro="" textlink="">
      <xdr:nvSpPr>
        <xdr:cNvPr id="6151" name="Text 7"/>
        <xdr:cNvSpPr txBox="1">
          <a:spLocks noChangeArrowheads="1"/>
        </xdr:cNvSpPr>
      </xdr:nvSpPr>
      <xdr:spPr bwMode="auto">
        <a:xfrm>
          <a:off x="0" y="1714500"/>
          <a:ext cx="5962650" cy="1962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MSE &amp; S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Y|X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will be used to denote the sample estimate of error variance for the Y values</a:t>
          </a:r>
        </a:p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MSE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represents </a:t>
          </a:r>
          <a:r>
            <a:rPr lang="en-US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Mean Square Error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MSE = SSE / (degrees of freedom error)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SS</a:t>
          </a:r>
          <a:r>
            <a:rPr lang="en-US" sz="11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residual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/ (degrees of freedom residual)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Degrees of Freedom Total =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df(Total) = n-1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Degrees of Freedom Regression  =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df(Reg) = number of predictor variables = p-1 = k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Degrees of Freedom Error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df(Error)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df(Total) - df(Regression) =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n-p = n-k-1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 Excel Regression,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Standard Error = Square Root of MSE = 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Y|X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>
              <a:latin typeface="Arial" pitchFamily="34" charset="0"/>
              <a:ea typeface="+mn-ea"/>
              <a:cs typeface="Arial" pitchFamily="34" charset="0"/>
            </a:rPr>
            <a:t>p</a:t>
          </a:r>
          <a:r>
            <a:rPr lang="en-US" sz="1200" b="0" i="0" u="none" strike="noStrike">
              <a:latin typeface="Arial" pitchFamily="34" charset="0"/>
              <a:ea typeface="+mn-ea"/>
              <a:cs typeface="Arial" pitchFamily="34" charset="0"/>
            </a:rPr>
            <a:t> = Number of Parameters Estimated in the Model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= Number of Independent Variables (X variables) in the Model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8</xdr:col>
      <xdr:colOff>571500</xdr:colOff>
      <xdr:row>5</xdr:row>
      <xdr:rowOff>133350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0" y="342900"/>
          <a:ext cx="54483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l-GR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σ</a:t>
          </a:r>
          <a:r>
            <a:rPr lang="el-GR" sz="1400" b="0" i="0" u="none" strike="noStrike" baseline="3000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el-GR" sz="14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= </a:t>
          </a:r>
          <a:r>
            <a:rPr lang="en-US" sz="14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variance of the random error variable.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s</a:t>
          </a:r>
          <a:r>
            <a:rPr lang="en-US" sz="1400" b="0" i="0" u="none" strike="noStrike" baseline="30000">
              <a:solidFill>
                <a:srgbClr val="0000FF"/>
              </a:solidFill>
              <a:latin typeface="Times New Roman"/>
              <a:cs typeface="Times New Roman"/>
            </a:rPr>
            <a:t>2</a:t>
          </a:r>
          <a:r>
            <a:rPr lang="en-US" sz="14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= MSE = Mean Square Error = Variance of the Residuals</a:t>
          </a:r>
        </a:p>
      </xdr:txBody>
    </xdr:sp>
    <xdr:clientData/>
  </xdr:twoCellAnchor>
  <xdr:twoCellAnchor>
    <xdr:from>
      <xdr:col>0</xdr:col>
      <xdr:colOff>85725</xdr:colOff>
      <xdr:row>5</xdr:row>
      <xdr:rowOff>142875</xdr:rowOff>
    </xdr:from>
    <xdr:to>
      <xdr:col>6</xdr:col>
      <xdr:colOff>85725</xdr:colOff>
      <xdr:row>7</xdr:row>
      <xdr:rowOff>47625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85725" y="952500"/>
          <a:ext cx="3657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Form for Unbiased Variance Estimates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47625</xdr:rowOff>
        </xdr:from>
        <xdr:to>
          <xdr:col>5</xdr:col>
          <xdr:colOff>266700</xdr:colOff>
          <xdr:row>10</xdr:row>
          <xdr:rowOff>57150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8</xdr:col>
      <xdr:colOff>476250</xdr:colOff>
      <xdr:row>8</xdr:row>
      <xdr:rowOff>57150</xdr:rowOff>
    </xdr:to>
    <xdr:sp macro="" textlink="">
      <xdr:nvSpPr>
        <xdr:cNvPr id="5121" name="Text 1"/>
        <xdr:cNvSpPr txBox="1">
          <a:spLocks noChangeArrowheads="1"/>
        </xdr:cNvSpPr>
      </xdr:nvSpPr>
      <xdr:spPr bwMode="auto">
        <a:xfrm>
          <a:off x="47625" y="38100"/>
          <a:ext cx="5305425" cy="131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R-square = R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Coefficient of Determination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R-square = Proportion of the total variability that can be explained using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the fitted regression model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page  114 &amp; 146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R-square = SS(regression) / SS(total)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R</a:t>
          </a:r>
          <a:r>
            <a:rPr lang="en-US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SSR / 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Tot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= (SSY - SSE) / SSY = 1 - (SSE/SS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Tot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)  </a:t>
          </a:r>
        </a:p>
      </xdr:txBody>
    </xdr:sp>
    <xdr:clientData/>
  </xdr:twoCellAnchor>
  <xdr:twoCellAnchor>
    <xdr:from>
      <xdr:col>0</xdr:col>
      <xdr:colOff>57150</xdr:colOff>
      <xdr:row>8</xdr:row>
      <xdr:rowOff>66675</xdr:rowOff>
    </xdr:from>
    <xdr:to>
      <xdr:col>8</xdr:col>
      <xdr:colOff>476250</xdr:colOff>
      <xdr:row>11</xdr:row>
      <xdr:rowOff>28575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57150" y="1362075"/>
          <a:ext cx="52959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 simple linear regression R</a:t>
          </a:r>
          <a:r>
            <a:rPr lang="en-US" sz="12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= r</a:t>
          </a:r>
          <a:r>
            <a:rPr lang="en-US" sz="12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r is the Pearson Correlation Coefficient for the X &amp; Y variables.  page 114 &amp; 146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9</xdr:col>
      <xdr:colOff>200025</xdr:colOff>
      <xdr:row>5</xdr:row>
      <xdr:rowOff>47625</xdr:rowOff>
    </xdr:to>
    <xdr:sp macro="" textlink="">
      <xdr:nvSpPr>
        <xdr:cNvPr id="7169" name="Text 1"/>
        <xdr:cNvSpPr txBox="1">
          <a:spLocks noChangeArrowheads="1"/>
        </xdr:cNvSpPr>
      </xdr:nvSpPr>
      <xdr:spPr bwMode="auto">
        <a:xfrm>
          <a:off x="57150" y="38100"/>
          <a:ext cx="56292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R-square Adjusted is a coefficient used in multiple regression to adjust the R-square measure using the respective degrees of freedom for SSE and SSY, SS</a:t>
          </a:r>
          <a:r>
            <a:rPr lang="en-US" sz="12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YY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 or SS</a:t>
          </a:r>
          <a:r>
            <a:rPr lang="en-US" sz="12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Total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This not covered  in chapters 5-8 but is in Excel &amp; JMP output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76200</xdr:rowOff>
        </xdr:from>
        <xdr:to>
          <xdr:col>6</xdr:col>
          <xdr:colOff>561975</xdr:colOff>
          <xdr:row>9</xdr:row>
          <xdr:rowOff>142875</xdr:rowOff>
        </xdr:to>
        <xdr:sp macro="" textlink="">
          <xdr:nvSpPr>
            <xdr:cNvPr id="7171" name="Picture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47626</xdr:colOff>
      <xdr:row>13</xdr:row>
      <xdr:rowOff>76199</xdr:rowOff>
    </xdr:from>
    <xdr:to>
      <xdr:col>8</xdr:col>
      <xdr:colOff>153266</xdr:colOff>
      <xdr:row>21</xdr:row>
      <xdr:rowOff>85725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158" t="8975" r="6127" b="62816"/>
        <a:stretch/>
      </xdr:blipFill>
      <xdr:spPr>
        <a:xfrm>
          <a:off x="47626" y="2409824"/>
          <a:ext cx="4982440" cy="13049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152397</xdr:colOff>
      <xdr:row>0</xdr:row>
      <xdr:rowOff>95251</xdr:rowOff>
    </xdr:from>
    <xdr:to>
      <xdr:col>13</xdr:col>
      <xdr:colOff>123825</xdr:colOff>
      <xdr:row>32</xdr:row>
      <xdr:rowOff>57151</xdr:rowOff>
    </xdr:to>
    <xdr:sp macro="" textlink="">
      <xdr:nvSpPr>
        <xdr:cNvPr id="2" name="TextBox 1"/>
        <xdr:cNvSpPr txBox="1"/>
      </xdr:nvSpPr>
      <xdr:spPr>
        <a:xfrm>
          <a:off x="152397" y="95251"/>
          <a:ext cx="7896228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en-US" sz="1400">
              <a:latin typeface="Arial" pitchFamily="34" charset="0"/>
              <a:cs typeface="Arial" pitchFamily="34" charset="0"/>
            </a:rPr>
            <a:t>Assumptions as summarized</a:t>
          </a:r>
          <a:r>
            <a:rPr lang="en-US" sz="1400" baseline="0">
              <a:latin typeface="Arial" pitchFamily="34" charset="0"/>
              <a:cs typeface="Arial" pitchFamily="34" charset="0"/>
            </a:rPr>
            <a:t> on section 5.4 of KKNR5th.</a:t>
          </a:r>
        </a:p>
        <a:p>
          <a:pPr>
            <a:lnSpc>
              <a:spcPts val="1600"/>
            </a:lnSpc>
          </a:pPr>
          <a:r>
            <a:rPr lang="en-US" sz="1400" baseline="0">
              <a:latin typeface="Arial" pitchFamily="34" charset="0"/>
              <a:cs typeface="Arial" pitchFamily="34" charset="0"/>
            </a:rPr>
            <a:t>For a fixed value of X the mean of Y = </a:t>
          </a:r>
          <a:r>
            <a:rPr lang="en-US" sz="1400" baseline="0">
              <a:latin typeface="Arial" pitchFamily="34" charset="0"/>
              <a:cs typeface="Arial" pitchFamily="34" charset="0"/>
              <a:sym typeface="Symbol"/>
            </a:rPr>
            <a:t></a:t>
          </a:r>
          <a:r>
            <a:rPr lang="en-US" sz="1400" baseline="-25000">
              <a:latin typeface="Arial" pitchFamily="34" charset="0"/>
              <a:cs typeface="Arial" pitchFamily="34" charset="0"/>
              <a:sym typeface="Symbol"/>
            </a:rPr>
            <a:t>0</a:t>
          </a:r>
          <a:r>
            <a:rPr lang="en-US" sz="1400" baseline="0">
              <a:latin typeface="Arial" pitchFamily="34" charset="0"/>
              <a:cs typeface="Arial" pitchFamily="34" charset="0"/>
              <a:sym typeface="Symbol"/>
            </a:rPr>
            <a:t> +</a:t>
          </a:r>
          <a:r>
            <a:rPr lang="en-US" sz="1400" baseline="-25000">
              <a:latin typeface="Arial" pitchFamily="34" charset="0"/>
              <a:cs typeface="Arial" pitchFamily="34" charset="0"/>
              <a:sym typeface="Symbol"/>
            </a:rPr>
            <a:t>1</a:t>
          </a:r>
          <a:r>
            <a:rPr lang="en-US" sz="1400" baseline="0">
              <a:latin typeface="Arial" pitchFamily="34" charset="0"/>
              <a:cs typeface="Arial" pitchFamily="34" charset="0"/>
              <a:sym typeface="Symbol"/>
            </a:rPr>
            <a:t>X  (Assumptions 1 &amp; 2).  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The Y-values (error terms) are statistically independent of one another. (uncorrelated)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800"/>
            </a:lnSpc>
          </a:pPr>
          <a:r>
            <a:rPr lang="en-US" sz="1600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The variance of Y is constant (</a:t>
          </a:r>
          <a:r>
            <a:rPr lang="en-US" sz="1600" baseline="30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2</a:t>
          </a:r>
          <a:r>
            <a:rPr lang="en-US" sz="1600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  <a:sym typeface="Symbol"/>
            </a:rPr>
            <a:t>) for all values of X (Homoscedasticity).</a:t>
          </a:r>
          <a:endParaRPr lang="en-US" sz="1600">
            <a:solidFill>
              <a:schemeClr val="accent6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500"/>
            </a:lnSpc>
          </a:pPr>
          <a:endParaRPr lang="en-US" sz="1400">
            <a:latin typeface="Arial" pitchFamily="34" charset="0"/>
            <a:cs typeface="Arial" pitchFamily="34" charset="0"/>
          </a:endParaRPr>
        </a:p>
        <a:p>
          <a:pPr>
            <a:lnSpc>
              <a:spcPts val="1500"/>
            </a:lnSpc>
          </a:pPr>
          <a:r>
            <a:rPr lang="en-US" sz="1400">
              <a:latin typeface="Arial" pitchFamily="34" charset="0"/>
              <a:cs typeface="Arial" pitchFamily="34" charset="0"/>
            </a:rPr>
            <a:t>Properties of OLS or Least Squares Regression.</a:t>
          </a:r>
        </a:p>
        <a:p>
          <a:pPr>
            <a:lnSpc>
              <a:spcPts val="1500"/>
            </a:lnSpc>
          </a:pPr>
          <a:r>
            <a:rPr lang="en-US" sz="14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1. Sum of residuals = 0.</a:t>
          </a:r>
        </a:p>
        <a:p>
          <a:pPr>
            <a:lnSpc>
              <a:spcPts val="1500"/>
            </a:lnSpc>
          </a:pPr>
          <a:r>
            <a:rPr lang="en-US" sz="14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2. Sum of Squared Residuals (SSE) is the minimum</a:t>
          </a:r>
          <a:r>
            <a:rPr lang="en-US" sz="1400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for the data and the chosen model.</a:t>
          </a:r>
        </a:p>
        <a:p>
          <a:pPr>
            <a:lnSpc>
              <a:spcPts val="1500"/>
            </a:lnSpc>
          </a:pPr>
          <a:r>
            <a:rPr lang="en-US" sz="1400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3. Sum of the Y</a:t>
          </a:r>
          <a:r>
            <a:rPr lang="en-US" sz="1400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i</a:t>
          </a:r>
          <a:r>
            <a:rPr lang="en-US" sz="1400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values equals the sum of Y-hat</a:t>
          </a:r>
          <a:r>
            <a:rPr lang="en-US" sz="1400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i</a:t>
          </a:r>
          <a:r>
            <a:rPr lang="en-US" sz="1400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values.</a:t>
          </a:r>
        </a:p>
        <a:p>
          <a:pPr>
            <a:lnSpc>
              <a:spcPts val="1500"/>
            </a:lnSpc>
          </a:pPr>
          <a:r>
            <a:rPr lang="en-US" sz="1400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6. The fitted regression line always passes through the point (X-bar, Y-bar).</a:t>
          </a:r>
        </a:p>
        <a:p>
          <a:pPr>
            <a:lnSpc>
              <a:spcPts val="1500"/>
            </a:lnSpc>
          </a:pPr>
          <a:endParaRPr lang="en-US" sz="1400" baseline="0">
            <a:solidFill>
              <a:srgbClr val="0000FF"/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500"/>
            </a:lnSpc>
          </a:pPr>
          <a:r>
            <a:rPr lang="en-US" sz="1400" b="0">
              <a:latin typeface="Arial" pitchFamily="34" charset="0"/>
              <a:cs typeface="Arial" pitchFamily="34" charset="0"/>
            </a:rPr>
            <a:t>The sample coefficients for the model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are Minimum Variance Unbiased Estimators of the corresponding population coefficients.  </a:t>
          </a:r>
        </a:p>
        <a:p>
          <a:endParaRPr lang="en-US" sz="1400" b="0" baseline="0">
            <a:latin typeface="Arial" pitchFamily="34" charset="0"/>
            <a:cs typeface="Arial" pitchFamily="34" charset="0"/>
          </a:endParaRPr>
        </a:p>
        <a:p>
          <a:r>
            <a:rPr lang="en-US" sz="1400" b="0" baseline="0">
              <a:latin typeface="Arial" pitchFamily="34" charset="0"/>
              <a:cs typeface="Arial" pitchFamily="34" charset="0"/>
            </a:rPr>
            <a:t>MSE = s</a:t>
          </a:r>
          <a:r>
            <a:rPr lang="en-US" sz="1400" b="0" baseline="30000">
              <a:latin typeface="Arial" pitchFamily="34" charset="0"/>
              <a:cs typeface="Arial" pitchFamily="34" charset="0"/>
            </a:rPr>
            <a:t>2</a:t>
          </a:r>
          <a:r>
            <a:rPr lang="en-US" sz="1400" b="0" baseline="-25000">
              <a:latin typeface="Arial" pitchFamily="34" charset="0"/>
              <a:cs typeface="Arial" pitchFamily="34" charset="0"/>
            </a:rPr>
            <a:t>Y|X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is the Minimum Variance Unbiased Estimator of the population variance </a:t>
          </a:r>
          <a:r>
            <a:rPr lang="en-US" sz="1400" b="0" baseline="0">
              <a:latin typeface="Arial" pitchFamily="34" charset="0"/>
              <a:cs typeface="Arial" pitchFamily="34" charset="0"/>
              <a:sym typeface="Symbol"/>
            </a:rPr>
            <a:t></a:t>
          </a:r>
          <a:r>
            <a:rPr lang="en-US" sz="1400" b="0" baseline="30000">
              <a:latin typeface="Arial" pitchFamily="34" charset="0"/>
              <a:cs typeface="Arial" pitchFamily="34" charset="0"/>
              <a:sym typeface="Symbol"/>
            </a:rPr>
            <a:t>2</a:t>
          </a:r>
          <a:r>
            <a:rPr lang="en-US" sz="1400" b="0" baseline="0">
              <a:latin typeface="Arial" pitchFamily="34" charset="0"/>
              <a:cs typeface="Arial" pitchFamily="34" charset="0"/>
              <a:sym typeface="Symbol"/>
            </a:rPr>
            <a:t> (</a:t>
          </a:r>
          <a:r>
            <a:rPr lang="el-GR" sz="1400" b="0" baseline="0">
              <a:latin typeface="Arial" pitchFamily="34" charset="0"/>
              <a:cs typeface="Arial" pitchFamily="34" charset="0"/>
              <a:sym typeface="Symbol"/>
            </a:rPr>
            <a:t>σ</a:t>
          </a:r>
          <a:r>
            <a:rPr lang="en-US" sz="1400" b="0" baseline="30000">
              <a:latin typeface="Arial" pitchFamily="34" charset="0"/>
              <a:cs typeface="Arial" pitchFamily="34" charset="0"/>
              <a:sym typeface="Symbol"/>
            </a:rPr>
            <a:t>2</a:t>
          </a:r>
          <a:r>
            <a:rPr lang="en-US" sz="1400" b="0" baseline="-25000">
              <a:latin typeface="Arial" pitchFamily="34" charset="0"/>
              <a:cs typeface="Arial" pitchFamily="34" charset="0"/>
              <a:sym typeface="Symbol"/>
            </a:rPr>
            <a:t>Y|X</a:t>
          </a:r>
          <a:r>
            <a:rPr lang="en-US" sz="1400" b="0" baseline="0">
              <a:latin typeface="Arial" pitchFamily="34" charset="0"/>
              <a:cs typeface="Arial" pitchFamily="34" charset="0"/>
              <a:sym typeface="Symbol"/>
            </a:rPr>
            <a:t>).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 </a:t>
          </a:r>
        </a:p>
        <a:p>
          <a:pPr>
            <a:lnSpc>
              <a:spcPts val="1500"/>
            </a:lnSpc>
          </a:pPr>
          <a:endParaRPr lang="en-US" sz="1400" b="0" baseline="0">
            <a:latin typeface="Arial" pitchFamily="34" charset="0"/>
            <a:cs typeface="Arial" pitchFamily="34" charset="0"/>
          </a:endParaRPr>
        </a:p>
        <a:p>
          <a:r>
            <a:rPr lang="en-US" sz="1400" b="0" baseline="0">
              <a:latin typeface="Arial" pitchFamily="34" charset="0"/>
              <a:cs typeface="Arial" pitchFamily="34" charset="0"/>
            </a:rPr>
            <a:t>These properties are always true and do not require any assumptions about the distribution of the residuals.</a:t>
          </a:r>
        </a:p>
        <a:p>
          <a:pPr>
            <a:lnSpc>
              <a:spcPts val="1500"/>
            </a:lnSpc>
          </a:pPr>
          <a:endParaRPr lang="en-US" sz="1400" b="0" baseline="0">
            <a:latin typeface="Arial" pitchFamily="34" charset="0"/>
            <a:cs typeface="Arial" pitchFamily="34" charset="0"/>
          </a:endParaRPr>
        </a:p>
        <a:p>
          <a:pPr>
            <a:lnSpc>
              <a:spcPts val="1500"/>
            </a:lnSpc>
          </a:pPr>
          <a:endParaRPr lang="en-US" sz="1400" b="0">
            <a:latin typeface="Arial" pitchFamily="34" charset="0"/>
            <a:cs typeface="Arial" pitchFamily="34" charset="0"/>
          </a:endParaRPr>
        </a:p>
        <a:p>
          <a:pPr>
            <a:lnSpc>
              <a:spcPts val="1300"/>
            </a:lnSpc>
          </a:pP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19051</xdr:colOff>
      <xdr:row>32</xdr:row>
      <xdr:rowOff>85725</xdr:rowOff>
    </xdr:from>
    <xdr:to>
      <xdr:col>11</xdr:col>
      <xdr:colOff>209551</xdr:colOff>
      <xdr:row>38</xdr:row>
      <xdr:rowOff>28575</xdr:rowOff>
    </xdr:to>
    <xdr:sp macro="" textlink="">
      <xdr:nvSpPr>
        <xdr:cNvPr id="3" name="TextBox 2"/>
        <xdr:cNvSpPr txBox="1"/>
      </xdr:nvSpPr>
      <xdr:spPr>
        <a:xfrm>
          <a:off x="19051" y="5267325"/>
          <a:ext cx="68961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A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Normal probability distribution, N(0,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  <a:sym typeface="Symbol"/>
            </a:rPr>
            <a:t></a:t>
          </a:r>
          <a:r>
            <a:rPr lang="en-US" sz="1400" baseline="30000">
              <a:solidFill>
                <a:srgbClr val="00B050"/>
              </a:solidFill>
              <a:latin typeface="Arial" pitchFamily="34" charset="0"/>
              <a:cs typeface="Arial" pitchFamily="34" charset="0"/>
              <a:sym typeface="Symbol"/>
            </a:rPr>
            <a:t>2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  <a:sym typeface="Symbol"/>
            </a:rPr>
            <a:t>),  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is assumed for the errors (residuals) to make inferences (confidence intervals and hypothesis tests) about population parameters (coefficients).    Assumption 6, KKNR5th, page 54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8</xdr:col>
      <xdr:colOff>552450</xdr:colOff>
      <xdr:row>3</xdr:row>
      <xdr:rowOff>38100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114300" y="38100"/>
          <a:ext cx="53149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Multiple Regression with k variables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Phenomenon (population) Model for Y,   page 137 &amp; 141</a:t>
          </a:r>
        </a:p>
      </xdr:txBody>
    </xdr:sp>
    <xdr:clientData/>
  </xdr:twoCellAnchor>
  <xdr:twoCellAnchor>
    <xdr:from>
      <xdr:col>0</xdr:col>
      <xdr:colOff>171450</xdr:colOff>
      <xdr:row>5</xdr:row>
      <xdr:rowOff>152400</xdr:rowOff>
    </xdr:from>
    <xdr:to>
      <xdr:col>8</xdr:col>
      <xdr:colOff>495300</xdr:colOff>
      <xdr:row>9</xdr:row>
      <xdr:rowOff>95250</xdr:rowOff>
    </xdr:to>
    <xdr:sp macro="" textlink="">
      <xdr:nvSpPr>
        <xdr:cNvPr id="3075" name="Text 3"/>
        <xdr:cNvSpPr txBox="1">
          <a:spLocks noChangeArrowheads="1"/>
        </xdr:cNvSpPr>
      </xdr:nvSpPr>
      <xdr:spPr bwMode="auto">
        <a:xfrm>
          <a:off x="171450" y="962025"/>
          <a:ext cx="520065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Sample Regression Model with estimated coefficients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Y-hat = b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0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 +b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1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X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1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 + b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X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 + ... + b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k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X</a:t>
          </a:r>
          <a:r>
            <a:rPr lang="en-US" sz="1400" b="0" i="0" u="none" strike="noStrike" baseline="-25000">
              <a:solidFill>
                <a:srgbClr val="0000FF"/>
              </a:solidFill>
              <a:latin typeface="Arial"/>
              <a:cs typeface="Arial"/>
            </a:rPr>
            <a:t>k</a:t>
          </a:r>
          <a:r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t>   page 143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76200</xdr:rowOff>
        </xdr:from>
        <xdr:to>
          <xdr:col>6</xdr:col>
          <xdr:colOff>114300</xdr:colOff>
          <xdr:row>5</xdr:row>
          <xdr:rowOff>114300</xdr:rowOff>
        </xdr:to>
        <xdr:sp macro="" textlink="">
          <xdr:nvSpPr>
            <xdr:cNvPr id="3074" name="Picture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104775</xdr:rowOff>
        </xdr:from>
        <xdr:to>
          <xdr:col>6</xdr:col>
          <xdr:colOff>152400</xdr:colOff>
          <xdr:row>11</xdr:row>
          <xdr:rowOff>133350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161924</xdr:rowOff>
    </xdr:from>
    <xdr:to>
      <xdr:col>11</xdr:col>
      <xdr:colOff>152400</xdr:colOff>
      <xdr:row>9</xdr:row>
      <xdr:rowOff>57149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266" name="Text 2"/>
            <xdr:cNvSpPr txBox="1">
              <a:spLocks noChangeArrowheads="1"/>
            </xdr:cNvSpPr>
          </xdr:nvSpPr>
          <xdr:spPr bwMode="auto">
            <a:xfrm>
              <a:off x="5400674" y="647699"/>
              <a:ext cx="6334126" cy="8667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 the above the Test Statistic = </a:t>
              </a:r>
              <a:r>
                <a:rPr lang="en-US" sz="1400" b="1" i="0" baseline="0">
                  <a:solidFill>
                    <a:srgbClr val="FF0066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[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b="1" i="1" baseline="0">
                          <a:solidFill>
                            <a:srgbClr val="FF0066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Arial" pitchFamily="34" charset="0"/>
                        </a:rPr>
                      </m:ctrlPr>
                    </m:accPr>
                    <m:e>
                      <m:r>
                        <a:rPr lang="en-US" sz="1400" b="1" i="1" baseline="0">
                          <a:solidFill>
                            <a:srgbClr val="FF0066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Arial" pitchFamily="34" charset="0"/>
                        </a:rPr>
                        <m:t>𝜷</m:t>
                      </m:r>
                    </m:e>
                  </m:acc>
                  <m:r>
                    <a:rPr lang="en-US" sz="1400" b="1" i="1" baseline="0">
                      <a:solidFill>
                        <a:srgbClr val="FF0066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Arial" pitchFamily="34" charset="0"/>
                    </a:rPr>
                    <m:t>/</m:t>
                  </m:r>
                  <m:sSub>
                    <m:sSubPr>
                      <m:ctrlPr>
                        <a:rPr lang="en-US" sz="1400" b="1" i="1" baseline="0">
                          <a:solidFill>
                            <a:srgbClr val="FF0066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Arial" pitchFamily="34" charset="0"/>
                        </a:rPr>
                      </m:ctrlPr>
                    </m:sSubPr>
                    <m:e>
                      <m:r>
                        <a:rPr lang="en-US" sz="1400" b="1" i="1" baseline="0">
                          <a:solidFill>
                            <a:srgbClr val="FF0066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Arial" pitchFamily="34" charset="0"/>
                        </a:rPr>
                        <m:t>𝒔</m:t>
                      </m:r>
                    </m:e>
                    <m:sub>
                      <m:acc>
                        <m:accPr>
                          <m:chr m:val="̂"/>
                          <m:ctrlPr>
                            <a:rPr lang="en-US" sz="1400" b="1" i="1" baseline="0">
                              <a:solidFill>
                                <a:srgbClr val="FF0066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Arial" pitchFamily="34" charset="0"/>
                            </a:rPr>
                          </m:ctrlPr>
                        </m:accPr>
                        <m:e>
                          <m:r>
                            <a:rPr lang="en-US" sz="1400" b="1" i="1" baseline="0">
                              <a:solidFill>
                                <a:srgbClr val="FF0066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Arial" pitchFamily="34" charset="0"/>
                            </a:rPr>
                            <m:t>𝜷</m:t>
                          </m:r>
                        </m:e>
                      </m:acc>
                    </m:sub>
                  </m:sSub>
                </m:oMath>
              </a14:m>
              <a:r>
                <a:rPr lang="en-US" sz="1400" b="0" i="0" u="none" strike="noStrike" baseline="0">
                  <a:solidFill>
                    <a:srgbClr val="FF0066"/>
                  </a:solidFill>
                  <a:latin typeface="Arial"/>
                  <a:cs typeface="Arial"/>
                </a:rPr>
                <a:t> text notation]</a:t>
              </a: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or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b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j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 / SE(b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j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)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or 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</a:t>
              </a:r>
              <a:r>
                <a:rPr kumimoji="0" lang="en-US" sz="1400" b="1" i="0" u="none" strike="noStrike" kern="0" cap="none" spc="0" normalizeH="0" baseline="-2500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j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/ s{b</a:t>
              </a:r>
              <a:r>
                <a:rPr kumimoji="0" lang="en-US" sz="1400" b="1" i="0" u="none" strike="noStrike" kern="0" cap="none" spc="0" normalizeH="0" baseline="-2500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j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}</a:t>
              </a:r>
            </a:p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 the distribution for the test of hypothesis is the t distribution with df(Error).</a:t>
              </a:r>
            </a:p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Excel Regression, JMP, SAS &amp; SPSS calculate a 2 sided p-value for this test.</a:t>
              </a:r>
            </a:p>
          </xdr:txBody>
        </xdr:sp>
      </mc:Choice>
      <mc:Fallback xmlns="">
        <xdr:sp macro="" textlink="">
          <xdr:nvSpPr>
            <xdr:cNvPr id="11266" name="Text 2"/>
            <xdr:cNvSpPr txBox="1">
              <a:spLocks noChangeArrowheads="1"/>
            </xdr:cNvSpPr>
          </xdr:nvSpPr>
          <xdr:spPr bwMode="auto">
            <a:xfrm>
              <a:off x="5400674" y="647699"/>
              <a:ext cx="6334126" cy="8667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 the above the Test Statistic = </a:t>
              </a:r>
              <a:r>
                <a:rPr lang="en-US" sz="1400" b="1" i="0" baseline="0">
                  <a:solidFill>
                    <a:srgbClr val="FF0066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[</a:t>
              </a:r>
              <a:r>
                <a:rPr lang="en-US" sz="1400" b="1" i="0" baseline="0">
                  <a:solidFill>
                    <a:srgbClr val="FF0066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Arial" pitchFamily="34" charset="0"/>
                </a:rPr>
                <a:t>𝜷 ̂/𝒔_𝜷 ̂ </a:t>
              </a:r>
              <a:r>
                <a:rPr lang="en-US" sz="1400" b="0" i="0" u="none" strike="noStrike" baseline="0">
                  <a:solidFill>
                    <a:srgbClr val="FF0066"/>
                  </a:solidFill>
                  <a:latin typeface="Arial"/>
                  <a:cs typeface="Arial"/>
                </a:rPr>
                <a:t> text notation]</a:t>
              </a: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or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b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j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 / SE(b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j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)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or 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b</a:t>
              </a:r>
              <a:r>
                <a:rPr kumimoji="0" lang="en-US" sz="1400" b="1" i="0" u="none" strike="noStrike" kern="0" cap="none" spc="0" normalizeH="0" baseline="-2500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j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/ s{b</a:t>
              </a:r>
              <a:r>
                <a:rPr kumimoji="0" lang="en-US" sz="1400" b="1" i="0" u="none" strike="noStrike" kern="0" cap="none" spc="0" normalizeH="0" baseline="-2500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j</a:t>
              </a: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00B05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}</a:t>
              </a:r>
            </a:p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 the distribution for the test of hypothesis is the t distribution with df(Error).</a:t>
              </a:r>
            </a:p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Excel Regression, JMP, SAS &amp; SPSS calculate a 2 sided p-value for this test.</a:t>
              </a:r>
            </a:p>
          </xdr:txBody>
        </xdr:sp>
      </mc:Fallback>
    </mc:AlternateContent>
    <xdr:clientData/>
  </xdr:twoCellAnchor>
  <xdr:twoCellAnchor>
    <xdr:from>
      <xdr:col>1</xdr:col>
      <xdr:colOff>57150</xdr:colOff>
      <xdr:row>0</xdr:row>
      <xdr:rowOff>0</xdr:rowOff>
    </xdr:from>
    <xdr:to>
      <xdr:col>5</xdr:col>
      <xdr:colOff>85725</xdr:colOff>
      <xdr:row>3</xdr:row>
      <xdr:rowOff>95250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5429250" y="0"/>
          <a:ext cx="258127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β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= 0 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versus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β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&lt;0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H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β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j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&gt;0 </a:t>
          </a:r>
          <a:r>
            <a:rPr lang="en-US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H</a:t>
          </a:r>
          <a:r>
            <a:rPr lang="en-US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l-G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β≠0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16.emf"/><Relationship Id="rId18" Type="http://schemas.openxmlformats.org/officeDocument/2006/relationships/oleObject" Target="../embeddings/oleObject18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3.emf"/><Relationship Id="rId12" Type="http://schemas.openxmlformats.org/officeDocument/2006/relationships/oleObject" Target="../embeddings/oleObject15.bin"/><Relationship Id="rId17" Type="http://schemas.openxmlformats.org/officeDocument/2006/relationships/image" Target="../media/image18.emf"/><Relationship Id="rId2" Type="http://schemas.openxmlformats.org/officeDocument/2006/relationships/drawing" Target="../drawings/drawing13.xml"/><Relationship Id="rId16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oleObject" Target="../embeddings/oleObject14.bin"/><Relationship Id="rId19" Type="http://schemas.openxmlformats.org/officeDocument/2006/relationships/image" Target="../media/image19.emf"/><Relationship Id="rId4" Type="http://schemas.openxmlformats.org/officeDocument/2006/relationships/oleObject" Target="../embeddings/oleObject11.bin"/><Relationship Id="rId9" Type="http://schemas.openxmlformats.org/officeDocument/2006/relationships/image" Target="../media/image14.emf"/><Relationship Id="rId14" Type="http://schemas.openxmlformats.org/officeDocument/2006/relationships/oleObject" Target="../embeddings/oleObject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oleObject" Target="../embeddings/oleObject1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22.emf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21.emf"/><Relationship Id="rId4" Type="http://schemas.openxmlformats.org/officeDocument/2006/relationships/oleObject" Target="../embeddings/oleObject2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3.emf"/><Relationship Id="rId4" Type="http://schemas.openxmlformats.org/officeDocument/2006/relationships/oleObject" Target="../embeddings/oleObject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11.vml"/><Relationship Id="rId7" Type="http://schemas.openxmlformats.org/officeDocument/2006/relationships/image" Target="../media/image23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oleObject24.bin"/><Relationship Id="rId5" Type="http://schemas.openxmlformats.org/officeDocument/2006/relationships/image" Target="../media/image21.emf"/><Relationship Id="rId4" Type="http://schemas.openxmlformats.org/officeDocument/2006/relationships/oleObject" Target="../embeddings/oleObject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5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0" sqref="J10"/>
    </sheetView>
  </sheetViews>
  <sheetFormatPr defaultRowHeight="12.75" x14ac:dyDescent="0.2"/>
  <sheetData/>
  <phoneticPr fontId="22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>
      <selection activeCell="J43" sqref="J43"/>
    </sheetView>
  </sheetViews>
  <sheetFormatPr defaultRowHeight="12.75" x14ac:dyDescent="0.2"/>
  <cols>
    <col min="1" max="1" width="9.5703125" customWidth="1"/>
    <col min="2" max="2" width="9.140625" style="20"/>
    <col min="3" max="3" width="10.42578125" style="20" customWidth="1"/>
    <col min="4" max="4" width="5" style="20" customWidth="1"/>
    <col min="5" max="5" width="5.85546875" style="20" customWidth="1"/>
    <col min="6" max="7" width="11.42578125" customWidth="1"/>
    <col min="8" max="9" width="11.85546875" customWidth="1"/>
  </cols>
  <sheetData>
    <row r="2" spans="1:11" s="30" customFormat="1" ht="15" x14ac:dyDescent="0.2"/>
    <row r="8" spans="1:11" x14ac:dyDescent="0.2">
      <c r="K8" s="34"/>
    </row>
    <row r="9" spans="1:11" x14ac:dyDescent="0.2">
      <c r="K9" s="34"/>
    </row>
    <row r="10" spans="1:11" x14ac:dyDescent="0.2">
      <c r="K10" s="34"/>
    </row>
    <row r="11" spans="1:11" x14ac:dyDescent="0.2">
      <c r="K11" s="34"/>
    </row>
    <row r="12" spans="1:11" x14ac:dyDescent="0.2">
      <c r="A12" s="14">
        <f>TINV(0.05,10)</f>
        <v>2.2281388519862744</v>
      </c>
      <c r="B12" s="19" t="s">
        <v>19</v>
      </c>
      <c r="K12" s="34"/>
    </row>
    <row r="15" spans="1:11" ht="13.5" thickBot="1" x14ac:dyDescent="0.25">
      <c r="A15" s="33" t="s">
        <v>47</v>
      </c>
    </row>
    <row r="16" spans="1:11" x14ac:dyDescent="0.2">
      <c r="A16" s="4"/>
      <c r="B16" s="15" t="s">
        <v>20</v>
      </c>
      <c r="C16" s="21" t="s">
        <v>6</v>
      </c>
      <c r="D16" s="21" t="s">
        <v>21</v>
      </c>
      <c r="E16" s="21" t="s">
        <v>22</v>
      </c>
      <c r="F16" s="16" t="s">
        <v>23</v>
      </c>
      <c r="G16" s="16" t="s">
        <v>24</v>
      </c>
      <c r="H16" s="25" t="s">
        <v>25</v>
      </c>
      <c r="I16" s="25" t="s">
        <v>26</v>
      </c>
    </row>
    <row r="17" spans="1:9" x14ac:dyDescent="0.2">
      <c r="A17" s="2" t="s">
        <v>27</v>
      </c>
      <c r="B17" s="22">
        <v>-36.764925282007155</v>
      </c>
      <c r="C17" s="22">
        <v>7.0109257716090667</v>
      </c>
      <c r="D17" s="22">
        <v>-5.2439473016370695</v>
      </c>
      <c r="E17" s="24">
        <v>8.0289293444365341E-5</v>
      </c>
      <c r="F17" s="17">
        <v>-51.627423977688082</v>
      </c>
      <c r="G17" s="17">
        <v>-21.902426586326229</v>
      </c>
      <c r="H17" s="26">
        <v>-49.0051861422439</v>
      </c>
      <c r="I17" s="26">
        <v>-24.52466442177041</v>
      </c>
    </row>
    <row r="18" spans="1:9" x14ac:dyDescent="0.2">
      <c r="A18" s="2" t="s">
        <v>126</v>
      </c>
      <c r="B18" s="22">
        <v>7.6293693685117322E-4</v>
      </c>
      <c r="C18" s="22">
        <v>6.3630118298700546E-4</v>
      </c>
      <c r="D18" s="22">
        <v>1.1990185736724521</v>
      </c>
      <c r="E18" s="24">
        <v>0.24797759057666688</v>
      </c>
      <c r="F18" s="17">
        <v>-5.8596131286373315E-4</v>
      </c>
      <c r="G18" s="17">
        <v>2.1118351865660797E-3</v>
      </c>
      <c r="H18" s="26">
        <v>-3.479709117211071E-4</v>
      </c>
      <c r="I18" s="26">
        <v>1.8738447854234536E-3</v>
      </c>
    </row>
    <row r="19" spans="1:9" x14ac:dyDescent="0.2">
      <c r="A19" s="2" t="s">
        <v>127</v>
      </c>
      <c r="B19" s="22">
        <v>1.1921742108294839</v>
      </c>
      <c r="C19" s="22">
        <v>0.56165390948527039</v>
      </c>
      <c r="D19" s="22">
        <v>2.1226135716246612</v>
      </c>
      <c r="E19" s="24">
        <v>4.9741172827976819E-2</v>
      </c>
      <c r="F19" s="17">
        <v>1.5211117833240362E-3</v>
      </c>
      <c r="G19" s="17">
        <v>2.3828273098756441</v>
      </c>
      <c r="H19" s="26">
        <v>0.2115918185424116</v>
      </c>
      <c r="I19" s="26">
        <v>2.1727566031165564</v>
      </c>
    </row>
    <row r="20" spans="1:9" ht="13.5" thickBot="1" x14ac:dyDescent="0.25">
      <c r="A20" s="3" t="s">
        <v>128</v>
      </c>
      <c r="B20" s="23">
        <v>4.7198213718733957</v>
      </c>
      <c r="C20" s="23">
        <v>1.5304754670736964</v>
      </c>
      <c r="D20" s="23">
        <v>3.0838922108943048</v>
      </c>
      <c r="E20" s="23">
        <v>7.1158994202425033E-3</v>
      </c>
      <c r="F20" s="18">
        <v>1.4753583188957413</v>
      </c>
      <c r="G20" s="18">
        <v>7.9642844248510496</v>
      </c>
      <c r="H20" s="27">
        <v>2.0477892369681587</v>
      </c>
      <c r="I20" s="27">
        <v>7.3918535067786326</v>
      </c>
    </row>
    <row r="21" spans="1:9" x14ac:dyDescent="0.2">
      <c r="F21" s="33"/>
      <c r="G21" s="33"/>
    </row>
    <row r="22" spans="1:9" x14ac:dyDescent="0.2">
      <c r="A22" s="33" t="s">
        <v>155</v>
      </c>
      <c r="B22"/>
      <c r="C22"/>
      <c r="D22"/>
      <c r="E22"/>
      <c r="F22" s="33"/>
      <c r="G22" s="33"/>
    </row>
    <row r="23" spans="1:9" x14ac:dyDescent="0.2">
      <c r="A23" t="s">
        <v>129</v>
      </c>
      <c r="B23"/>
      <c r="C23"/>
      <c r="D23"/>
      <c r="E23"/>
      <c r="F23" s="33"/>
      <c r="G23" s="33"/>
    </row>
    <row r="24" spans="1:9" x14ac:dyDescent="0.2">
      <c r="A24" t="s">
        <v>137</v>
      </c>
      <c r="B24" s="20" t="s">
        <v>139</v>
      </c>
      <c r="C24" s="20" t="s">
        <v>140</v>
      </c>
      <c r="D24" s="20" t="s">
        <v>141</v>
      </c>
      <c r="E24" s="20" t="s">
        <v>142</v>
      </c>
      <c r="F24" s="117" t="s">
        <v>23</v>
      </c>
      <c r="G24" s="117" t="s">
        <v>24</v>
      </c>
    </row>
    <row r="25" spans="1:9" x14ac:dyDescent="0.2">
      <c r="A25" t="s">
        <v>27</v>
      </c>
      <c r="B25" s="20">
        <v>-36.76493</v>
      </c>
      <c r="C25" s="20">
        <v>7.0109260000000004</v>
      </c>
      <c r="D25" s="20">
        <v>-5.24</v>
      </c>
      <c r="E25" s="20" t="s">
        <v>143</v>
      </c>
      <c r="F25" s="117">
        <v>-51.627420000000001</v>
      </c>
      <c r="G25" s="117">
        <v>-21.902429999999999</v>
      </c>
    </row>
    <row r="26" spans="1:9" x14ac:dyDescent="0.2">
      <c r="A26" t="s">
        <v>126</v>
      </c>
      <c r="B26" s="20">
        <v>7.6289999999999995E-4</v>
      </c>
      <c r="C26" s="20">
        <v>6.3599999999999996E-4</v>
      </c>
      <c r="D26" s="20">
        <v>1.2</v>
      </c>
      <c r="E26" s="20">
        <v>0.248</v>
      </c>
      <c r="F26" s="117">
        <v>-5.8600000000000004E-4</v>
      </c>
      <c r="G26" s="117">
        <v>2.1118E-3</v>
      </c>
    </row>
    <row r="27" spans="1:9" x14ac:dyDescent="0.2">
      <c r="A27" t="s">
        <v>127</v>
      </c>
      <c r="B27" s="20">
        <v>1.1921742</v>
      </c>
      <c r="C27" s="20">
        <v>0.56165399999999999</v>
      </c>
      <c r="D27" s="20">
        <v>2.12</v>
      </c>
      <c r="E27" s="20">
        <v>4.9700000000000001E-2</v>
      </c>
      <c r="F27" s="117">
        <v>1.5211000000000001E-3</v>
      </c>
      <c r="G27" s="117">
        <v>2.3828273000000002</v>
      </c>
    </row>
    <row r="28" spans="1:9" x14ac:dyDescent="0.2">
      <c r="A28" t="s">
        <v>128</v>
      </c>
      <c r="B28" s="20">
        <v>4.7198213999999998</v>
      </c>
      <c r="C28" s="20">
        <v>1.530475</v>
      </c>
      <c r="D28" s="20">
        <v>3.08</v>
      </c>
      <c r="E28" s="20">
        <v>7.1000000000000004E-3</v>
      </c>
      <c r="F28" s="117">
        <v>1.4753582999999999</v>
      </c>
      <c r="G28" s="117">
        <v>7.9642844000000004</v>
      </c>
    </row>
    <row r="29" spans="1:9" x14ac:dyDescent="0.2">
      <c r="F29" s="33"/>
      <c r="G29" s="33"/>
    </row>
    <row r="30" spans="1:9" x14ac:dyDescent="0.2">
      <c r="A30" s="33" t="s">
        <v>46</v>
      </c>
      <c r="F30" s="33"/>
      <c r="G30" s="33"/>
    </row>
    <row r="31" spans="1:9" x14ac:dyDescent="0.2">
      <c r="A31" s="20"/>
      <c r="C31" s="35" t="s">
        <v>36</v>
      </c>
      <c r="D31" s="36" t="s">
        <v>37</v>
      </c>
      <c r="E31" s="36" t="s">
        <v>38</v>
      </c>
      <c r="F31" s="172" t="s">
        <v>39</v>
      </c>
      <c r="G31" s="172"/>
    </row>
    <row r="32" spans="1:9" x14ac:dyDescent="0.2">
      <c r="A32" s="20"/>
      <c r="B32" s="36" t="s">
        <v>40</v>
      </c>
      <c r="C32" s="36" t="s">
        <v>41</v>
      </c>
      <c r="D32" s="36"/>
      <c r="E32" s="36"/>
      <c r="F32" s="172" t="s">
        <v>42</v>
      </c>
      <c r="G32" s="172" t="s">
        <v>43</v>
      </c>
    </row>
    <row r="33" spans="1:7" x14ac:dyDescent="0.2">
      <c r="A33" s="37" t="s">
        <v>44</v>
      </c>
      <c r="B33" s="36">
        <v>-36.765000000000001</v>
      </c>
      <c r="C33" s="36">
        <v>7.0110000000000001</v>
      </c>
      <c r="D33" s="36">
        <v>-5.2439999999999998</v>
      </c>
      <c r="E33" s="36">
        <v>0</v>
      </c>
      <c r="F33" s="5">
        <v>-51.627000000000002</v>
      </c>
      <c r="G33" s="5">
        <v>-21.902000000000001</v>
      </c>
    </row>
    <row r="34" spans="1:7" x14ac:dyDescent="0.2">
      <c r="A34" s="37" t="s">
        <v>126</v>
      </c>
      <c r="B34" s="36">
        <v>1E-3</v>
      </c>
      <c r="C34" s="36">
        <v>1E-3</v>
      </c>
      <c r="D34" s="36">
        <v>1.1990000000000001</v>
      </c>
      <c r="E34" s="36">
        <v>0.248</v>
      </c>
      <c r="F34" s="5">
        <v>-1E-3</v>
      </c>
      <c r="G34" s="5">
        <v>2E-3</v>
      </c>
    </row>
    <row r="35" spans="1:7" x14ac:dyDescent="0.2">
      <c r="A35" s="37" t="s">
        <v>127</v>
      </c>
      <c r="B35" s="36">
        <v>1.1919999999999999</v>
      </c>
      <c r="C35" s="36">
        <v>0.56200000000000006</v>
      </c>
      <c r="D35" s="36">
        <v>2.1230000000000002</v>
      </c>
      <c r="E35" s="36">
        <v>0.05</v>
      </c>
      <c r="F35" s="5">
        <v>2E-3</v>
      </c>
      <c r="G35" s="5">
        <v>2.383</v>
      </c>
    </row>
    <row r="36" spans="1:7" x14ac:dyDescent="0.2">
      <c r="A36" s="37" t="s">
        <v>128</v>
      </c>
      <c r="B36" s="36">
        <v>4.72</v>
      </c>
      <c r="C36" s="36">
        <v>1.53</v>
      </c>
      <c r="D36" s="36">
        <v>3.0840000000000001</v>
      </c>
      <c r="E36" s="36">
        <v>7.0000000000000001E-3</v>
      </c>
      <c r="F36" s="5">
        <v>1.4750000000000001</v>
      </c>
      <c r="G36" s="5">
        <v>7.9640000000000004</v>
      </c>
    </row>
    <row r="38" spans="1:7" x14ac:dyDescent="0.2">
      <c r="A38" s="33" t="s">
        <v>157</v>
      </c>
    </row>
    <row r="39" spans="1:7" ht="22.5" x14ac:dyDescent="0.2">
      <c r="A39" s="102" t="s">
        <v>130</v>
      </c>
      <c r="B39" s="175" t="s">
        <v>132</v>
      </c>
      <c r="C39" s="175" t="s">
        <v>133</v>
      </c>
      <c r="D39" s="175" t="s">
        <v>134</v>
      </c>
      <c r="E39" s="174" t="s">
        <v>135</v>
      </c>
      <c r="F39" s="224" t="s">
        <v>156</v>
      </c>
      <c r="G39" s="225"/>
    </row>
    <row r="40" spans="1:7" x14ac:dyDescent="0.2">
      <c r="A40" s="103" t="s">
        <v>27</v>
      </c>
      <c r="B40" s="104">
        <v>-36.764925282006864</v>
      </c>
      <c r="C40" s="104">
        <v>7.0109257716090383</v>
      </c>
      <c r="D40" s="105">
        <v>-5.243947301637049</v>
      </c>
      <c r="E40" s="173">
        <v>8.028929344726573E-5</v>
      </c>
      <c r="F40" s="176">
        <v>-51.627423977687712</v>
      </c>
      <c r="G40" s="176">
        <v>-21.902426586326015</v>
      </c>
    </row>
    <row r="41" spans="1:7" x14ac:dyDescent="0.2">
      <c r="A41" s="103" t="s">
        <v>126</v>
      </c>
      <c r="B41" s="104">
        <v>7.629369368511627E-4</v>
      </c>
      <c r="C41" s="104">
        <v>6.3630118298700601E-4</v>
      </c>
      <c r="D41" s="105">
        <v>1.1990185736724346</v>
      </c>
      <c r="E41" s="173">
        <v>0.24797759057667235</v>
      </c>
      <c r="F41" s="176">
        <v>-5.8596131286374302E-4</v>
      </c>
      <c r="G41" s="176">
        <v>2.1118351865660684E-3</v>
      </c>
    </row>
    <row r="42" spans="1:7" x14ac:dyDescent="0.2">
      <c r="A42" s="103" t="s">
        <v>127</v>
      </c>
      <c r="B42" s="104">
        <v>1.1921742108294677</v>
      </c>
      <c r="C42" s="104">
        <v>0.5616539094852645</v>
      </c>
      <c r="D42" s="105">
        <v>2.1226135716246546</v>
      </c>
      <c r="E42" s="173">
        <v>4.9741172881131626E-2</v>
      </c>
      <c r="F42" s="176">
        <v>1.5211117833218157E-3</v>
      </c>
      <c r="G42" s="176">
        <v>2.3828273098756139</v>
      </c>
    </row>
    <row r="43" spans="1:7" x14ac:dyDescent="0.2">
      <c r="A43" s="103" t="s">
        <v>128</v>
      </c>
      <c r="B43" s="104">
        <v>4.7198213718734019</v>
      </c>
      <c r="C43" s="104">
        <v>1.5304754670736862</v>
      </c>
      <c r="D43" s="105">
        <v>3.0838922108943296</v>
      </c>
      <c r="E43" s="173">
        <v>7.1158994214462487E-3</v>
      </c>
      <c r="F43" s="176">
        <v>1.4753583188957733</v>
      </c>
      <c r="G43" s="176">
        <v>7.9642844248510301</v>
      </c>
    </row>
  </sheetData>
  <mergeCells count="1">
    <mergeCell ref="F39:G39"/>
  </mergeCells>
  <phoneticPr fontId="22" type="noConversion"/>
  <printOptions gridLines="1" gridLinesSet="0"/>
  <pageMargins left="0.75" right="0.75" top="1" bottom="1" header="0.5" footer="0.5"/>
  <pageSetup orientation="portrait" horizontalDpi="120" verticalDpi="144" r:id="rId1"/>
  <headerFooter alignWithMargins="0">
    <oddHeader>&amp;A</oddHead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 x14ac:dyDescent="0.2"/>
  <sheetData/>
  <phoneticPr fontId="22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workbookViewId="0">
      <selection activeCell="A4" sqref="A4"/>
    </sheetView>
  </sheetViews>
  <sheetFormatPr defaultRowHeight="12.75" x14ac:dyDescent="0.2"/>
  <cols>
    <col min="1" max="1" width="16.28515625" customWidth="1"/>
    <col min="2" max="2" width="10.85546875" customWidth="1"/>
    <col min="3" max="3" width="11.7109375" customWidth="1"/>
    <col min="4" max="4" width="12.28515625" customWidth="1"/>
    <col min="6" max="6" width="11.5703125" customWidth="1"/>
    <col min="7" max="7" width="11.85546875" customWidth="1"/>
  </cols>
  <sheetData>
    <row r="1" spans="1:6" x14ac:dyDescent="0.2">
      <c r="A1" s="33" t="s">
        <v>0</v>
      </c>
    </row>
    <row r="2" spans="1:6" ht="13.5" thickBot="1" x14ac:dyDescent="0.25">
      <c r="A2" t="s">
        <v>1</v>
      </c>
    </row>
    <row r="3" spans="1:6" x14ac:dyDescent="0.2">
      <c r="A3" s="1" t="s">
        <v>2</v>
      </c>
      <c r="B3" s="1"/>
    </row>
    <row r="4" spans="1:6" x14ac:dyDescent="0.2">
      <c r="A4" s="128" t="s">
        <v>3</v>
      </c>
      <c r="B4" s="2">
        <v>0.90460923376634739</v>
      </c>
    </row>
    <row r="5" spans="1:6" x14ac:dyDescent="0.2">
      <c r="A5" s="13" t="s">
        <v>4</v>
      </c>
      <c r="B5" s="11">
        <v>0.81831786581533805</v>
      </c>
      <c r="C5" s="12" t="s">
        <v>158</v>
      </c>
    </row>
    <row r="6" spans="1:6" x14ac:dyDescent="0.2">
      <c r="A6" s="2" t="s">
        <v>5</v>
      </c>
      <c r="B6" s="2">
        <v>0.78425246565571394</v>
      </c>
    </row>
    <row r="7" spans="1:6" ht="16.5" x14ac:dyDescent="0.3">
      <c r="A7" s="2" t="s">
        <v>6</v>
      </c>
      <c r="B7" s="2">
        <v>4.5897784444326213</v>
      </c>
      <c r="C7" s="177" t="s">
        <v>159</v>
      </c>
    </row>
    <row r="8" spans="1:6" ht="13.5" thickBot="1" x14ac:dyDescent="0.25">
      <c r="A8" s="3" t="s">
        <v>7</v>
      </c>
      <c r="B8" s="3">
        <v>20</v>
      </c>
    </row>
    <row r="9" spans="1:6" x14ac:dyDescent="0.2">
      <c r="B9" s="8" t="s">
        <v>8</v>
      </c>
    </row>
    <row r="10" spans="1:6" ht="13.5" thickBot="1" x14ac:dyDescent="0.25">
      <c r="A10" t="s">
        <v>9</v>
      </c>
      <c r="F10" s="5" t="s">
        <v>10</v>
      </c>
    </row>
    <row r="11" spans="1:6" x14ac:dyDescent="0.2">
      <c r="A11" s="4"/>
      <c r="B11" s="7" t="s">
        <v>11</v>
      </c>
      <c r="C11" s="4" t="s">
        <v>12</v>
      </c>
      <c r="D11" s="4" t="s">
        <v>13</v>
      </c>
      <c r="E11" s="4" t="s">
        <v>14</v>
      </c>
      <c r="F11" s="6" t="s">
        <v>15</v>
      </c>
    </row>
    <row r="12" spans="1:6" x14ac:dyDescent="0.2">
      <c r="A12" s="2" t="s">
        <v>16</v>
      </c>
      <c r="B12" s="9">
        <v>3</v>
      </c>
      <c r="C12" s="2">
        <v>1518.144941296347</v>
      </c>
      <c r="D12" s="2">
        <v>506.048313765449</v>
      </c>
      <c r="E12" s="2">
        <v>24.02196545412216</v>
      </c>
      <c r="F12" s="40">
        <v>3.6288856527541221E-6</v>
      </c>
    </row>
    <row r="13" spans="1:6" x14ac:dyDescent="0.2">
      <c r="A13" s="2" t="s">
        <v>17</v>
      </c>
      <c r="B13" s="9">
        <v>16</v>
      </c>
      <c r="C13" s="2">
        <v>337.0570587036533</v>
      </c>
      <c r="D13" s="2">
        <v>21.066066168978331</v>
      </c>
      <c r="E13" s="2"/>
      <c r="F13" s="2"/>
    </row>
    <row r="14" spans="1:6" ht="13.5" thickBot="1" x14ac:dyDescent="0.25">
      <c r="A14" s="3" t="s">
        <v>18</v>
      </c>
      <c r="B14" s="10">
        <v>19</v>
      </c>
      <c r="C14" s="3">
        <v>1855.2020000000002</v>
      </c>
      <c r="D14" s="3"/>
      <c r="E14" s="3"/>
      <c r="F14" s="3"/>
    </row>
    <row r="16" spans="1:6" x14ac:dyDescent="0.2">
      <c r="A16" s="101" t="s">
        <v>171</v>
      </c>
    </row>
    <row r="17" spans="1:8" x14ac:dyDescent="0.2">
      <c r="A17" s="33" t="s">
        <v>160</v>
      </c>
    </row>
    <row r="18" spans="1:8" x14ac:dyDescent="0.2">
      <c r="A18" t="s">
        <v>161</v>
      </c>
      <c r="B18">
        <v>0.81831799999999999</v>
      </c>
      <c r="D18" s="33" t="s">
        <v>165</v>
      </c>
    </row>
    <row r="19" spans="1:8" x14ac:dyDescent="0.2">
      <c r="A19" t="s">
        <v>162</v>
      </c>
      <c r="B19">
        <v>0.78425199999999995</v>
      </c>
      <c r="D19" s="179" t="s">
        <v>166</v>
      </c>
      <c r="E19" s="180" t="s">
        <v>131</v>
      </c>
      <c r="F19" s="181" t="s">
        <v>51</v>
      </c>
      <c r="G19" s="39" t="s">
        <v>52</v>
      </c>
      <c r="H19" s="180" t="s">
        <v>167</v>
      </c>
    </row>
    <row r="20" spans="1:8" x14ac:dyDescent="0.2">
      <c r="A20" t="s">
        <v>163</v>
      </c>
      <c r="B20">
        <v>4.5897779999999999</v>
      </c>
      <c r="D20" s="38" t="s">
        <v>35</v>
      </c>
      <c r="E20" s="178">
        <v>3</v>
      </c>
      <c r="F20" s="178">
        <v>1518.1449</v>
      </c>
      <c r="G20" s="178">
        <v>506.048</v>
      </c>
      <c r="H20" s="178">
        <v>24.021999999999998</v>
      </c>
    </row>
    <row r="21" spans="1:8" x14ac:dyDescent="0.2">
      <c r="A21" t="s">
        <v>164</v>
      </c>
      <c r="B21">
        <v>20.57</v>
      </c>
      <c r="C21" s="38"/>
      <c r="D21" s="38" t="s">
        <v>168</v>
      </c>
      <c r="E21" s="178">
        <v>16</v>
      </c>
      <c r="F21" s="208">
        <v>337.05709999999999</v>
      </c>
      <c r="G21" s="178">
        <v>21.065999999999999</v>
      </c>
      <c r="H21" s="182" t="s">
        <v>169</v>
      </c>
    </row>
    <row r="22" spans="1:8" x14ac:dyDescent="0.2">
      <c r="A22" s="101" t="s">
        <v>7</v>
      </c>
      <c r="B22">
        <v>20</v>
      </c>
      <c r="C22" s="38"/>
      <c r="D22" s="38" t="s">
        <v>170</v>
      </c>
      <c r="E22" s="178">
        <v>19</v>
      </c>
      <c r="F22" s="208">
        <v>1855.202</v>
      </c>
      <c r="G22" s="38"/>
      <c r="H22" s="182" t="s">
        <v>143</v>
      </c>
    </row>
    <row r="24" spans="1:8" x14ac:dyDescent="0.2">
      <c r="A24" s="101" t="s">
        <v>182</v>
      </c>
    </row>
    <row r="25" spans="1:8" x14ac:dyDescent="0.2">
      <c r="A25" s="227" t="s">
        <v>165</v>
      </c>
      <c r="B25" s="228"/>
      <c r="C25" s="228"/>
      <c r="D25" s="228"/>
      <c r="E25" s="228"/>
      <c r="F25" s="228"/>
    </row>
    <row r="26" spans="1:8" ht="25.5" x14ac:dyDescent="0.2">
      <c r="A26" s="102" t="s">
        <v>166</v>
      </c>
      <c r="B26" s="113" t="s">
        <v>131</v>
      </c>
      <c r="C26" s="107" t="s">
        <v>172</v>
      </c>
      <c r="D26" s="107" t="s">
        <v>173</v>
      </c>
      <c r="E26" s="113" t="s">
        <v>174</v>
      </c>
      <c r="F26" s="118" t="s">
        <v>175</v>
      </c>
    </row>
    <row r="27" spans="1:8" x14ac:dyDescent="0.2">
      <c r="A27" s="103" t="s">
        <v>35</v>
      </c>
      <c r="B27" s="114">
        <v>3</v>
      </c>
      <c r="C27" s="104">
        <v>1518.1449412963468</v>
      </c>
      <c r="D27" s="104">
        <v>506.04831376544894</v>
      </c>
      <c r="E27" s="105">
        <v>24.021965454122078</v>
      </c>
      <c r="F27" s="119">
        <v>3.6288856527477596E-6</v>
      </c>
    </row>
    <row r="28" spans="1:8" x14ac:dyDescent="0.2">
      <c r="A28" s="103" t="s">
        <v>168</v>
      </c>
      <c r="B28" s="114">
        <v>16</v>
      </c>
      <c r="C28" s="104">
        <v>337.05705870365438</v>
      </c>
      <c r="D28" s="104">
        <v>21.066066168978399</v>
      </c>
      <c r="E28" s="105"/>
      <c r="F28" s="106"/>
    </row>
    <row r="29" spans="1:8" x14ac:dyDescent="0.2">
      <c r="A29" s="103" t="s">
        <v>176</v>
      </c>
      <c r="B29" s="114">
        <v>19</v>
      </c>
      <c r="C29" s="104">
        <v>1855.2020000000011</v>
      </c>
      <c r="D29" s="104"/>
      <c r="E29" s="105"/>
      <c r="F29" s="106"/>
    </row>
    <row r="31" spans="1:8" x14ac:dyDescent="0.2">
      <c r="A31" s="236" t="s">
        <v>177</v>
      </c>
      <c r="B31" s="236"/>
      <c r="C31" s="114">
        <v>4.5897800000000002</v>
      </c>
      <c r="D31" s="104" t="s">
        <v>178</v>
      </c>
      <c r="E31" s="114">
        <v>0.81830000000000003</v>
      </c>
    </row>
    <row r="32" spans="1:8" x14ac:dyDescent="0.2">
      <c r="A32" s="236" t="s">
        <v>179</v>
      </c>
      <c r="B32" s="236"/>
      <c r="C32" s="114">
        <v>20.57</v>
      </c>
      <c r="D32" s="104" t="s">
        <v>180</v>
      </c>
      <c r="E32" s="114">
        <v>0.7843</v>
      </c>
    </row>
    <row r="33" spans="1:6" x14ac:dyDescent="0.2">
      <c r="A33" s="237" t="s">
        <v>181</v>
      </c>
      <c r="B33" s="237"/>
      <c r="C33" s="114">
        <v>22.31297</v>
      </c>
      <c r="D33" s="103"/>
      <c r="E33" s="104"/>
    </row>
    <row r="35" spans="1:6" x14ac:dyDescent="0.2">
      <c r="A35" s="101" t="s">
        <v>185</v>
      </c>
    </row>
    <row r="36" spans="1:6" s="38" customFormat="1" ht="13.5" thickBot="1" x14ac:dyDescent="0.25">
      <c r="A36" s="229" t="s">
        <v>48</v>
      </c>
      <c r="B36" s="229"/>
      <c r="C36" s="229"/>
      <c r="D36" s="229"/>
      <c r="E36" s="229"/>
    </row>
    <row r="37" spans="1:6" s="38" customFormat="1" ht="25.5" thickTop="1" thickBot="1" x14ac:dyDescent="0.25">
      <c r="A37" s="230" t="s">
        <v>35</v>
      </c>
      <c r="B37" s="183" t="s">
        <v>49</v>
      </c>
      <c r="C37" s="186" t="s">
        <v>4</v>
      </c>
      <c r="D37" s="186" t="s">
        <v>5</v>
      </c>
      <c r="E37" s="232" t="s">
        <v>50</v>
      </c>
      <c r="F37" s="233"/>
    </row>
    <row r="38" spans="1:6" s="38" customFormat="1" ht="15" thickTop="1" thickBot="1" x14ac:dyDescent="0.25">
      <c r="A38" s="184" t="s">
        <v>147</v>
      </c>
      <c r="B38" s="185" t="s">
        <v>184</v>
      </c>
      <c r="C38" s="187">
        <v>0.81831786581533805</v>
      </c>
      <c r="D38" s="187">
        <v>0.78425246565571394</v>
      </c>
      <c r="E38" s="234">
        <v>4.5897784444326204</v>
      </c>
      <c r="F38" s="235"/>
    </row>
    <row r="39" spans="1:6" s="38" customFormat="1" ht="13.5" thickTop="1" x14ac:dyDescent="0.2">
      <c r="A39" s="231" t="s">
        <v>183</v>
      </c>
      <c r="B39" s="231"/>
      <c r="C39" s="231"/>
      <c r="D39" s="231"/>
      <c r="E39" s="231"/>
    </row>
    <row r="40" spans="1:6" s="38" customFormat="1" x14ac:dyDescent="0.2"/>
    <row r="41" spans="1:6" s="38" customFormat="1" ht="13.5" thickBot="1" x14ac:dyDescent="0.25">
      <c r="A41" s="226" t="s">
        <v>187</v>
      </c>
      <c r="B41" s="226"/>
      <c r="C41" s="226"/>
      <c r="D41" s="226"/>
      <c r="E41" s="226"/>
      <c r="F41" s="226"/>
    </row>
    <row r="42" spans="1:6" ht="24.75" thickBot="1" x14ac:dyDescent="0.25">
      <c r="A42" s="188" t="s">
        <v>35</v>
      </c>
      <c r="B42" s="192" t="s">
        <v>51</v>
      </c>
      <c r="C42" s="193" t="s">
        <v>11</v>
      </c>
      <c r="D42" s="193" t="s">
        <v>52</v>
      </c>
      <c r="E42" s="193" t="s">
        <v>14</v>
      </c>
      <c r="F42" s="206" t="s">
        <v>38</v>
      </c>
    </row>
    <row r="43" spans="1:6" ht="15" thickTop="1" x14ac:dyDescent="0.2">
      <c r="A43" s="189" t="s">
        <v>16</v>
      </c>
      <c r="B43" s="194">
        <v>1518.144941296347</v>
      </c>
      <c r="C43" s="195">
        <v>3</v>
      </c>
      <c r="D43" s="196">
        <v>506.048313765449</v>
      </c>
      <c r="E43" s="196">
        <v>24.021965454122153</v>
      </c>
      <c r="F43" s="207" t="s">
        <v>188</v>
      </c>
    </row>
    <row r="44" spans="1:6" x14ac:dyDescent="0.2">
      <c r="A44" s="190" t="s">
        <v>17</v>
      </c>
      <c r="B44" s="197">
        <v>337.05705870365324</v>
      </c>
      <c r="C44" s="198">
        <v>16</v>
      </c>
      <c r="D44" s="199">
        <v>21.066066168978328</v>
      </c>
      <c r="E44" s="200"/>
      <c r="F44" s="201"/>
    </row>
    <row r="45" spans="1:6" ht="13.5" thickBot="1" x14ac:dyDescent="0.25">
      <c r="A45" s="191" t="s">
        <v>18</v>
      </c>
      <c r="B45" s="202">
        <v>1855.2020000000002</v>
      </c>
      <c r="C45" s="203">
        <v>19</v>
      </c>
      <c r="D45" s="204"/>
      <c r="E45" s="204"/>
      <c r="F45" s="205"/>
    </row>
    <row r="46" spans="1:6" x14ac:dyDescent="0.2">
      <c r="A46" t="s">
        <v>148</v>
      </c>
    </row>
    <row r="47" spans="1:6" x14ac:dyDescent="0.2">
      <c r="A47" t="s">
        <v>186</v>
      </c>
    </row>
    <row r="48" spans="1:6" x14ac:dyDescent="0.2">
      <c r="A48" t="s">
        <v>45</v>
      </c>
    </row>
  </sheetData>
  <mergeCells count="10">
    <mergeCell ref="A41:F41"/>
    <mergeCell ref="A25:F25"/>
    <mergeCell ref="A36:E36"/>
    <mergeCell ref="A37"/>
    <mergeCell ref="A39:E39"/>
    <mergeCell ref="E37:F37"/>
    <mergeCell ref="E38:F38"/>
    <mergeCell ref="A31:B31"/>
    <mergeCell ref="A32:B32"/>
    <mergeCell ref="A33:B33"/>
  </mergeCells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7"/>
  <sheetViews>
    <sheetView workbookViewId="0">
      <selection activeCell="C5" sqref="C5"/>
    </sheetView>
  </sheetViews>
  <sheetFormatPr defaultRowHeight="12.75" x14ac:dyDescent="0.2"/>
  <sheetData>
    <row r="1" spans="1:1" x14ac:dyDescent="0.2">
      <c r="A1" s="33" t="s">
        <v>28</v>
      </c>
    </row>
    <row r="6" spans="1:1" x14ac:dyDescent="0.2">
      <c r="A6" s="33" t="s">
        <v>29</v>
      </c>
    </row>
    <row r="11" spans="1:1" x14ac:dyDescent="0.2">
      <c r="A11" t="s">
        <v>30</v>
      </c>
    </row>
    <row r="17" spans="1:1" x14ac:dyDescent="0.2">
      <c r="A17" t="s">
        <v>31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28575</xdr:rowOff>
              </from>
              <to>
                <xdr:col>3</xdr:col>
                <xdr:colOff>209550</xdr:colOff>
                <xdr:row>4</xdr:row>
                <xdr:rowOff>76200</xdr:rowOff>
              </to>
            </anchor>
          </objectPr>
        </oleObject>
      </mc:Choice>
      <mc:Fallback>
        <oleObject progId="Equation.3" shapeId="18433" r:id="rId4"/>
      </mc:Fallback>
    </mc:AlternateContent>
    <mc:AlternateContent xmlns:mc="http://schemas.openxmlformats.org/markup-compatibility/2006">
      <mc:Choice Requires="x14">
        <oleObject progId="Equation.3" shapeId="18434" r:id="rId6">
          <objectPr defaultSize="0" autoPict="0" r:id="rId7">
            <anchor moveWithCells="1">
              <from>
                <xdr:col>3</xdr:col>
                <xdr:colOff>266700</xdr:colOff>
                <xdr:row>1</xdr:row>
                <xdr:rowOff>47625</xdr:rowOff>
              </from>
              <to>
                <xdr:col>6</xdr:col>
                <xdr:colOff>409575</xdr:colOff>
                <xdr:row>4</xdr:row>
                <xdr:rowOff>114300</xdr:rowOff>
              </to>
            </anchor>
          </objectPr>
        </oleObject>
      </mc:Choice>
      <mc:Fallback>
        <oleObject progId="Equation.3" shapeId="18434" r:id="rId6"/>
      </mc:Fallback>
    </mc:AlternateContent>
    <mc:AlternateContent xmlns:mc="http://schemas.openxmlformats.org/markup-compatibility/2006">
      <mc:Choice Requires="x14">
        <oleObject progId="Equation.3" shapeId="18435" r:id="rId8">
          <objectPr defaultSize="0" autoPict="0" r:id="rId9">
            <anchor moveWithCells="1">
              <from>
                <xdr:col>6</xdr:col>
                <xdr:colOff>485775</xdr:colOff>
                <xdr:row>1</xdr:row>
                <xdr:rowOff>38100</xdr:rowOff>
              </from>
              <to>
                <xdr:col>10</xdr:col>
                <xdr:colOff>552450</xdr:colOff>
                <xdr:row>4</xdr:row>
                <xdr:rowOff>123825</xdr:rowOff>
              </to>
            </anchor>
          </objectPr>
        </oleObject>
      </mc:Choice>
      <mc:Fallback>
        <oleObject progId="Equation.3" shapeId="18435" r:id="rId8"/>
      </mc:Fallback>
    </mc:AlternateContent>
    <mc:AlternateContent xmlns:mc="http://schemas.openxmlformats.org/markup-compatibility/2006">
      <mc:Choice Requires="x14">
        <oleObject progId="Equation.3" shapeId="18436" r:id="rId10">
          <objectPr defaultSize="0" r:id="rId11">
            <anchor moveWithCells="1">
              <from>
                <xdr:col>0</xdr:col>
                <xdr:colOff>0</xdr:colOff>
                <xdr:row>6</xdr:row>
                <xdr:rowOff>19050</xdr:rowOff>
              </from>
              <to>
                <xdr:col>2</xdr:col>
                <xdr:colOff>114300</xdr:colOff>
                <xdr:row>8</xdr:row>
                <xdr:rowOff>152400</xdr:rowOff>
              </to>
            </anchor>
          </objectPr>
        </oleObject>
      </mc:Choice>
      <mc:Fallback>
        <oleObject progId="Equation.3" shapeId="18436" r:id="rId10"/>
      </mc:Fallback>
    </mc:AlternateContent>
    <mc:AlternateContent xmlns:mc="http://schemas.openxmlformats.org/markup-compatibility/2006">
      <mc:Choice Requires="x14">
        <oleObject progId="Equation.3" shapeId="18437" r:id="rId12">
          <objectPr defaultSize="0" r:id="rId13">
            <anchor moveWithCells="1">
              <from>
                <xdr:col>2</xdr:col>
                <xdr:colOff>152400</xdr:colOff>
                <xdr:row>6</xdr:row>
                <xdr:rowOff>47625</xdr:rowOff>
              </from>
              <to>
                <xdr:col>4</xdr:col>
                <xdr:colOff>190500</xdr:colOff>
                <xdr:row>7</xdr:row>
                <xdr:rowOff>104775</xdr:rowOff>
              </to>
            </anchor>
          </objectPr>
        </oleObject>
      </mc:Choice>
      <mc:Fallback>
        <oleObject progId="Equation.3" shapeId="18437" r:id="rId12"/>
      </mc:Fallback>
    </mc:AlternateContent>
    <mc:AlternateContent xmlns:mc="http://schemas.openxmlformats.org/markup-compatibility/2006">
      <mc:Choice Requires="x14">
        <oleObject progId="Equation.3" shapeId="18439" r:id="rId14">
          <objectPr defaultSize="0" autoPict="0" r:id="rId15">
            <anchor moveWithCells="1">
              <from>
                <xdr:col>0</xdr:col>
                <xdr:colOff>19050</xdr:colOff>
                <xdr:row>11</xdr:row>
                <xdr:rowOff>38100</xdr:rowOff>
              </from>
              <to>
                <xdr:col>4</xdr:col>
                <xdr:colOff>400050</xdr:colOff>
                <xdr:row>15</xdr:row>
                <xdr:rowOff>152400</xdr:rowOff>
              </to>
            </anchor>
          </objectPr>
        </oleObject>
      </mc:Choice>
      <mc:Fallback>
        <oleObject progId="Equation.3" shapeId="18439" r:id="rId14"/>
      </mc:Fallback>
    </mc:AlternateContent>
    <mc:AlternateContent xmlns:mc="http://schemas.openxmlformats.org/markup-compatibility/2006">
      <mc:Choice Requires="x14">
        <oleObject progId="Equation.3" shapeId="18440" r:id="rId16">
          <objectPr defaultSize="0" autoPict="0" r:id="rId17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6</xdr:col>
                <xdr:colOff>142875</xdr:colOff>
                <xdr:row>21</xdr:row>
                <xdr:rowOff>76200</xdr:rowOff>
              </to>
            </anchor>
          </objectPr>
        </oleObject>
      </mc:Choice>
      <mc:Fallback>
        <oleObject progId="Equation.3" shapeId="18440" r:id="rId16"/>
      </mc:Fallback>
    </mc:AlternateContent>
    <mc:AlternateContent xmlns:mc="http://schemas.openxmlformats.org/markup-compatibility/2006">
      <mc:Choice Requires="x14">
        <oleObject progId="Equation.3" shapeId="18441" r:id="rId18">
          <objectPr defaultSize="0" autoPict="0" r:id="rId19">
            <anchor moveWithCells="1">
              <from>
                <xdr:col>0</xdr:col>
                <xdr:colOff>19050</xdr:colOff>
                <xdr:row>21</xdr:row>
                <xdr:rowOff>95250</xdr:rowOff>
              </from>
              <to>
                <xdr:col>7</xdr:col>
                <xdr:colOff>323850</xdr:colOff>
                <xdr:row>27</xdr:row>
                <xdr:rowOff>104775</xdr:rowOff>
              </to>
            </anchor>
          </objectPr>
        </oleObject>
      </mc:Choice>
      <mc:Fallback>
        <oleObject progId="Equation.3" shapeId="18441" r:id="rId18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6:E17"/>
  <sheetViews>
    <sheetView workbookViewId="0">
      <selection activeCell="N26" sqref="N25:N26"/>
    </sheetView>
  </sheetViews>
  <sheetFormatPr defaultRowHeight="12.75" x14ac:dyDescent="0.2"/>
  <sheetData>
    <row r="16" spans="5:5" ht="15" x14ac:dyDescent="0.2">
      <c r="E16" s="32" t="s">
        <v>32</v>
      </c>
    </row>
    <row r="17" spans="5:5" ht="19.5" x14ac:dyDescent="0.35">
      <c r="E17" s="32" t="s">
        <v>33</v>
      </c>
    </row>
  </sheetData>
  <phoneticPr fontId="22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4338" r:id="rId4">
          <objectPr defaultSize="0" r:id="rId5">
            <anchor moveWithCells="1">
              <from>
                <xdr:col>0</xdr:col>
                <xdr:colOff>57150</xdr:colOff>
                <xdr:row>14</xdr:row>
                <xdr:rowOff>133350</xdr:rowOff>
              </from>
              <to>
                <xdr:col>3</xdr:col>
                <xdr:colOff>504825</xdr:colOff>
                <xdr:row>17</xdr:row>
                <xdr:rowOff>57150</xdr:rowOff>
              </to>
            </anchor>
          </objectPr>
        </oleObject>
      </mc:Choice>
      <mc:Fallback>
        <oleObject progId="Equation.3" shapeId="14338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workbookViewId="0">
      <selection activeCell="K16" sqref="K16"/>
    </sheetView>
  </sheetViews>
  <sheetFormatPr defaultRowHeight="18" x14ac:dyDescent="0.25"/>
  <cols>
    <col min="1" max="7" width="9.140625" style="29"/>
    <col min="8" max="8" width="7.5703125" style="29" customWidth="1"/>
    <col min="9" max="9" width="12.28515625" style="29" customWidth="1"/>
    <col min="10" max="10" width="13.7109375" style="29" customWidth="1"/>
    <col min="11" max="16384" width="9.140625" style="29"/>
  </cols>
  <sheetData>
    <row r="1" spans="1:9" ht="21" x14ac:dyDescent="0.35">
      <c r="A1" s="29" t="s">
        <v>125</v>
      </c>
    </row>
    <row r="5" spans="1:9" x14ac:dyDescent="0.25">
      <c r="A5" s="29" t="s">
        <v>120</v>
      </c>
      <c r="I5" s="28"/>
    </row>
    <row r="12" spans="1:9" x14ac:dyDescent="0.25">
      <c r="F12" s="46" t="s">
        <v>189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2295" r:id="rId4">
          <objectPr defaultSize="0" autoPict="0" r:id="rId5">
            <anchor moveWithCells="1">
              <from>
                <xdr:col>0</xdr:col>
                <xdr:colOff>0</xdr:colOff>
                <xdr:row>6</xdr:row>
                <xdr:rowOff>171450</xdr:rowOff>
              </from>
              <to>
                <xdr:col>4</xdr:col>
                <xdr:colOff>409575</xdr:colOff>
                <xdr:row>10</xdr:row>
                <xdr:rowOff>171450</xdr:rowOff>
              </to>
            </anchor>
          </objectPr>
        </oleObject>
      </mc:Choice>
      <mc:Fallback>
        <oleObject progId="Equation.3" shapeId="12295" r:id="rId4"/>
      </mc:Fallback>
    </mc:AlternateContent>
    <mc:AlternateContent xmlns:mc="http://schemas.openxmlformats.org/markup-compatibility/2006">
      <mc:Choice Requires="x14">
        <oleObject progId="Equation.3" shapeId="3" r:id="rId6">
          <objectPr defaultSize="0" autoPict="0" r:id="rId7">
            <anchor moveWithCells="1">
              <from>
                <xdr:col>9</xdr:col>
                <xdr:colOff>171450</xdr:colOff>
                <xdr:row>7</xdr:row>
                <xdr:rowOff>180975</xdr:rowOff>
              </from>
              <to>
                <xdr:col>13</xdr:col>
                <xdr:colOff>19050</xdr:colOff>
                <xdr:row>10</xdr:row>
                <xdr:rowOff>38100</xdr:rowOff>
              </to>
            </anchor>
          </objectPr>
        </oleObject>
      </mc:Choice>
      <mc:Fallback>
        <oleObject progId="Equation.3" shapeId="12296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G18" sqref="G18"/>
    </sheetView>
  </sheetViews>
  <sheetFormatPr defaultRowHeight="18" x14ac:dyDescent="0.25"/>
  <cols>
    <col min="1" max="16384" width="9.140625" style="29"/>
  </cols>
  <sheetData>
    <row r="1" spans="1:6" ht="21" x14ac:dyDescent="0.35">
      <c r="A1" s="29" t="s">
        <v>190</v>
      </c>
    </row>
    <row r="7" spans="1:6" ht="21" x14ac:dyDescent="0.35">
      <c r="A7" s="29" t="s">
        <v>34</v>
      </c>
    </row>
    <row r="9" spans="1:6" ht="21" x14ac:dyDescent="0.35">
      <c r="A9" s="29" t="s">
        <v>116</v>
      </c>
    </row>
    <row r="15" spans="1:6" x14ac:dyDescent="0.25">
      <c r="A15" s="46" t="s">
        <v>191</v>
      </c>
    </row>
    <row r="16" spans="1:6" x14ac:dyDescent="0.25">
      <c r="F16" s="28"/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3317" r:id="rId4">
          <objectPr defaultSize="0" autoPict="0" r:id="rId5">
            <anchor moveWithCells="1">
              <from>
                <xdr:col>0</xdr:col>
                <xdr:colOff>95250</xdr:colOff>
                <xdr:row>9</xdr:row>
                <xdr:rowOff>9525</xdr:rowOff>
              </from>
              <to>
                <xdr:col>5</xdr:col>
                <xdr:colOff>47625</xdr:colOff>
                <xdr:row>13</xdr:row>
                <xdr:rowOff>9525</xdr:rowOff>
              </to>
            </anchor>
          </objectPr>
        </oleObject>
      </mc:Choice>
      <mc:Fallback>
        <oleObject progId="Equation.3" shapeId="13317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P16" sqref="P16"/>
    </sheetView>
  </sheetViews>
  <sheetFormatPr defaultRowHeight="12.75" x14ac:dyDescent="0.2"/>
  <cols>
    <col min="1" max="1" width="4.7109375" style="48" customWidth="1"/>
    <col min="2" max="2" width="10.7109375" style="48" customWidth="1"/>
    <col min="3" max="3" width="6.5703125" style="48" customWidth="1"/>
    <col min="4" max="4" width="7.140625" style="48" customWidth="1"/>
    <col min="5" max="5" width="2.7109375" style="48" customWidth="1"/>
    <col min="6" max="6" width="9.140625" style="48"/>
    <col min="7" max="7" width="5.42578125" style="48" customWidth="1"/>
    <col min="8" max="8" width="12.140625" style="48" customWidth="1"/>
    <col min="9" max="16384" width="9.140625" style="48"/>
  </cols>
  <sheetData>
    <row r="1" spans="1:10" x14ac:dyDescent="0.2">
      <c r="A1" s="47" t="s">
        <v>71</v>
      </c>
      <c r="D1" s="49"/>
      <c r="E1" s="49"/>
      <c r="F1" s="49"/>
      <c r="G1" s="50" t="s">
        <v>72</v>
      </c>
      <c r="H1" s="49"/>
      <c r="I1" s="49"/>
      <c r="J1" s="51" t="s">
        <v>73</v>
      </c>
    </row>
    <row r="2" spans="1:10" ht="15.75" x14ac:dyDescent="0.25">
      <c r="C2" s="52" t="s">
        <v>74</v>
      </c>
      <c r="D2" s="53">
        <v>25</v>
      </c>
      <c r="E2" s="54"/>
      <c r="F2" s="52" t="s">
        <v>75</v>
      </c>
      <c r="G2" s="53">
        <v>30</v>
      </c>
      <c r="H2" s="52" t="s">
        <v>76</v>
      </c>
      <c r="I2" s="53">
        <v>30</v>
      </c>
      <c r="J2" s="55">
        <f ca="1">C28/C27</f>
        <v>0.72436413937884048</v>
      </c>
    </row>
    <row r="3" spans="1:10" x14ac:dyDescent="0.2">
      <c r="B3" s="56" t="s">
        <v>77</v>
      </c>
      <c r="C3" s="57">
        <v>0.1</v>
      </c>
      <c r="E3" s="54"/>
    </row>
    <row r="5" spans="1:10" ht="15.75" x14ac:dyDescent="0.25">
      <c r="B5" s="58" t="s">
        <v>78</v>
      </c>
    </row>
    <row r="7" spans="1:10" x14ac:dyDescent="0.2">
      <c r="A7" s="48" t="s">
        <v>53</v>
      </c>
      <c r="B7" s="59" t="s">
        <v>79</v>
      </c>
      <c r="C7" s="48" t="s">
        <v>80</v>
      </c>
      <c r="D7" s="48" t="s">
        <v>81</v>
      </c>
      <c r="E7" s="48" t="s">
        <v>82</v>
      </c>
      <c r="F7" s="48" t="s">
        <v>83</v>
      </c>
      <c r="G7" s="48" t="s">
        <v>84</v>
      </c>
      <c r="H7" s="56" t="s">
        <v>85</v>
      </c>
    </row>
    <row r="8" spans="1:10" x14ac:dyDescent="0.2">
      <c r="A8" s="48">
        <v>0</v>
      </c>
      <c r="B8" s="59">
        <f t="shared" ref="B8:B18" ca="1" si="0">H8+NORMINV(RAND(),0,SQRT($I$2))</f>
        <v>31.007299527771387</v>
      </c>
      <c r="C8" s="48">
        <f ca="1">$C$20+$C$21*A8</f>
        <v>29.332439796154333</v>
      </c>
      <c r="D8" s="48">
        <f ca="1">C8-t*SQRT(MSE*(1/n+(A8-avg)^2/ssx))</f>
        <v>23.200586662856793</v>
      </c>
      <c r="E8" s="48">
        <f ca="1">$C8+t*SQRT(MSE*(1/n+($A8-avg)^2/ssx))</f>
        <v>35.464292929451872</v>
      </c>
      <c r="F8" s="48">
        <f ca="1">C8-t*SQRT(MSE*(1+1/n+(A8-avg)^2/ssx))</f>
        <v>16.851659929257309</v>
      </c>
      <c r="G8" s="48">
        <f ca="1">$C8+t*SQRT(MSE*(1+1/n+($A8-avg)^2/ssx))</f>
        <v>41.813219663051356</v>
      </c>
      <c r="H8" s="48">
        <f t="shared" ref="H8:H18" si="1">$G$2+$D$2*A8</f>
        <v>30</v>
      </c>
      <c r="I8" s="48">
        <f ca="1">(B8-C8)^2</f>
        <v>2.8051551205923522</v>
      </c>
    </row>
    <row r="9" spans="1:10" x14ac:dyDescent="0.2">
      <c r="A9" s="48">
        <f t="shared" ref="A9:A18" si="2">A8+$C$3</f>
        <v>0.1</v>
      </c>
      <c r="B9" s="59">
        <f t="shared" ca="1" si="0"/>
        <v>27.250143696580686</v>
      </c>
      <c r="C9" s="48">
        <f t="shared" ref="C9:C18" ca="1" si="3">$C$20+$C$21*A9</f>
        <v>31.560704669377902</v>
      </c>
      <c r="D9" s="48">
        <f t="shared" ref="D9:D18" ca="1" si="4">C9-t*SQRT(MSE*(1/n+(A9-avg)^2/ssx))</f>
        <v>26.275711916155132</v>
      </c>
      <c r="E9" s="48">
        <f t="shared" ref="E9:E18" ca="1" si="5">C9+t*SQRT(MSE*(1/n+(A9-avg)^2/ssx))</f>
        <v>36.845697422600672</v>
      </c>
      <c r="F9" s="48">
        <f t="shared" ref="F9:F18" ca="1" si="6">C9-t*SQRT(MSE*(1+1/n+(A9-avg)^2/ssx))</f>
        <v>19.473463808071777</v>
      </c>
      <c r="G9" s="48">
        <f t="shared" ref="G9:G18" ca="1" si="7">$C9+t*SQRT(MSE*(1+1/n+($A9-avg)^2/ssx))</f>
        <v>43.647945530684026</v>
      </c>
      <c r="H9" s="48">
        <f t="shared" si="1"/>
        <v>32.5</v>
      </c>
      <c r="I9" s="48">
        <f t="shared" ref="I9:I18" ca="1" si="8">(B9-C9)^2</f>
        <v>18.58093590020248</v>
      </c>
    </row>
    <row r="10" spans="1:10" x14ac:dyDescent="0.2">
      <c r="A10" s="48">
        <f t="shared" si="2"/>
        <v>0.2</v>
      </c>
      <c r="B10" s="59">
        <f t="shared" ca="1" si="0"/>
        <v>36.873721437820244</v>
      </c>
      <c r="C10" s="48">
        <f t="shared" ca="1" si="3"/>
        <v>33.788969542601471</v>
      </c>
      <c r="D10" s="48">
        <f t="shared" ca="1" si="4"/>
        <v>29.271091298120879</v>
      </c>
      <c r="E10" s="48">
        <f t="shared" ca="1" si="5"/>
        <v>38.306847787082063</v>
      </c>
      <c r="F10" s="48">
        <f t="shared" ca="1" si="6"/>
        <v>22.016906551368272</v>
      </c>
      <c r="G10" s="48">
        <f t="shared" ca="1" si="7"/>
        <v>45.56103253383467</v>
      </c>
      <c r="H10" s="48">
        <f t="shared" si="1"/>
        <v>35</v>
      </c>
      <c r="I10" s="48">
        <f t="shared" ca="1" si="8"/>
        <v>9.5156942550558092</v>
      </c>
    </row>
    <row r="11" spans="1:10" x14ac:dyDescent="0.2">
      <c r="A11" s="48">
        <f t="shared" si="2"/>
        <v>0.30000000000000004</v>
      </c>
      <c r="B11" s="59">
        <f t="shared" ca="1" si="0"/>
        <v>38.036907012475488</v>
      </c>
      <c r="C11" s="48">
        <f t="shared" ca="1" si="3"/>
        <v>36.017234415825044</v>
      </c>
      <c r="D11" s="48">
        <f t="shared" ca="1" si="4"/>
        <v>32.139109980052986</v>
      </c>
      <c r="E11" s="48">
        <f t="shared" ca="1" si="5"/>
        <v>39.895358851597102</v>
      </c>
      <c r="F11" s="48">
        <f t="shared" ca="1" si="6"/>
        <v>24.475566755692753</v>
      </c>
      <c r="G11" s="48">
        <f t="shared" ca="1" si="7"/>
        <v>47.558902075957334</v>
      </c>
      <c r="H11" s="48">
        <f t="shared" si="1"/>
        <v>37.5</v>
      </c>
      <c r="I11" s="48">
        <f t="shared" ca="1" si="8"/>
        <v>4.0790773976607495</v>
      </c>
    </row>
    <row r="12" spans="1:10" x14ac:dyDescent="0.2">
      <c r="A12" s="48">
        <f t="shared" si="2"/>
        <v>0.4</v>
      </c>
      <c r="B12" s="59">
        <f t="shared" ca="1" si="0"/>
        <v>29.234774183757903</v>
      </c>
      <c r="C12" s="48">
        <f t="shared" ca="1" si="3"/>
        <v>38.24549928904861</v>
      </c>
      <c r="D12" s="48">
        <f t="shared" ca="1" si="4"/>
        <v>34.807909388586204</v>
      </c>
      <c r="E12" s="48">
        <f t="shared" ca="1" si="5"/>
        <v>41.683089189511016</v>
      </c>
      <c r="F12" s="48">
        <f t="shared" ca="1" si="6"/>
        <v>26.844303406099648</v>
      </c>
      <c r="G12" s="48">
        <f t="shared" ca="1" si="7"/>
        <v>49.646695171997571</v>
      </c>
      <c r="H12" s="48">
        <f t="shared" si="1"/>
        <v>40</v>
      </c>
      <c r="I12" s="48">
        <f t="shared" ca="1" si="8"/>
        <v>81.193166923116223</v>
      </c>
    </row>
    <row r="13" spans="1:10" x14ac:dyDescent="0.2">
      <c r="A13" s="48">
        <f t="shared" si="2"/>
        <v>0.5</v>
      </c>
      <c r="B13" s="59">
        <f t="shared" ca="1" si="0"/>
        <v>47.911984934922508</v>
      </c>
      <c r="C13" s="48">
        <f t="shared" ca="1" si="3"/>
        <v>40.473764162272182</v>
      </c>
      <c r="D13" s="48">
        <f t="shared" ca="1" si="4"/>
        <v>37.196150795012798</v>
      </c>
      <c r="E13" s="48">
        <f t="shared" ca="1" si="5"/>
        <v>43.751377529531567</v>
      </c>
      <c r="F13" s="48">
        <f t="shared" ca="1" si="6"/>
        <v>29.119778402951859</v>
      </c>
      <c r="G13" s="48">
        <f t="shared" ca="1" si="7"/>
        <v>51.827749921592506</v>
      </c>
      <c r="H13" s="48">
        <f t="shared" si="1"/>
        <v>42.5</v>
      </c>
      <c r="I13" s="48">
        <f t="shared" ca="1" si="8"/>
        <v>55.327128262686806</v>
      </c>
    </row>
    <row r="14" spans="1:10" x14ac:dyDescent="0.2">
      <c r="A14" s="48">
        <f t="shared" si="2"/>
        <v>0.6</v>
      </c>
      <c r="B14" s="59">
        <f t="shared" ca="1" si="0"/>
        <v>44.576345321296444</v>
      </c>
      <c r="C14" s="48">
        <f t="shared" ca="1" si="3"/>
        <v>42.702029035495748</v>
      </c>
      <c r="D14" s="48">
        <f t="shared" ca="1" si="4"/>
        <v>39.264439135033342</v>
      </c>
      <c r="E14" s="48">
        <f t="shared" ca="1" si="5"/>
        <v>46.139618935958154</v>
      </c>
      <c r="F14" s="48">
        <f t="shared" ca="1" si="6"/>
        <v>31.300833152546787</v>
      </c>
      <c r="G14" s="48">
        <f t="shared" ca="1" si="7"/>
        <v>54.10322491844471</v>
      </c>
      <c r="H14" s="48">
        <f t="shared" si="1"/>
        <v>45</v>
      </c>
      <c r="I14" s="48">
        <f t="shared" ca="1" si="8"/>
        <v>3.513061539217714</v>
      </c>
    </row>
    <row r="15" spans="1:10" x14ac:dyDescent="0.2">
      <c r="A15" s="48">
        <f t="shared" si="2"/>
        <v>0.7</v>
      </c>
      <c r="B15" s="59">
        <f t="shared" ca="1" si="0"/>
        <v>43.990681733915658</v>
      </c>
      <c r="C15" s="48">
        <f t="shared" ca="1" si="3"/>
        <v>44.930293908719321</v>
      </c>
      <c r="D15" s="48">
        <f t="shared" ca="1" si="4"/>
        <v>41.052169472947263</v>
      </c>
      <c r="E15" s="48">
        <f t="shared" ca="1" si="5"/>
        <v>48.808418344491379</v>
      </c>
      <c r="F15" s="48">
        <f t="shared" ca="1" si="6"/>
        <v>33.38862624858703</v>
      </c>
      <c r="G15" s="48">
        <f t="shared" ca="1" si="7"/>
        <v>56.471961568851611</v>
      </c>
      <c r="H15" s="48">
        <f t="shared" si="1"/>
        <v>47.5</v>
      </c>
      <c r="I15" s="48">
        <f t="shared" ca="1" si="8"/>
        <v>0.88287103903927022</v>
      </c>
    </row>
    <row r="16" spans="1:10" x14ac:dyDescent="0.2">
      <c r="A16" s="48">
        <f t="shared" si="2"/>
        <v>0.79999999999999993</v>
      </c>
      <c r="B16" s="59">
        <f t="shared" ca="1" si="0"/>
        <v>43.053182626499421</v>
      </c>
      <c r="C16" s="48">
        <f t="shared" ca="1" si="3"/>
        <v>47.158558781942887</v>
      </c>
      <c r="D16" s="48">
        <f t="shared" ca="1" si="4"/>
        <v>42.640680537462295</v>
      </c>
      <c r="E16" s="48">
        <f t="shared" ca="1" si="5"/>
        <v>51.676437026423478</v>
      </c>
      <c r="F16" s="48">
        <f t="shared" ca="1" si="6"/>
        <v>35.386495790709688</v>
      </c>
      <c r="G16" s="48">
        <f t="shared" ca="1" si="7"/>
        <v>58.930621773176085</v>
      </c>
      <c r="H16" s="48">
        <f t="shared" si="1"/>
        <v>50</v>
      </c>
      <c r="I16" s="48">
        <f t="shared" ca="1" si="8"/>
        <v>16.85411337768377</v>
      </c>
    </row>
    <row r="17" spans="1:10" x14ac:dyDescent="0.2">
      <c r="A17" s="48">
        <f t="shared" si="2"/>
        <v>0.89999999999999991</v>
      </c>
      <c r="B17" s="59">
        <f t="shared" ca="1" si="0"/>
        <v>53.023122216455441</v>
      </c>
      <c r="C17" s="48">
        <f t="shared" ca="1" si="3"/>
        <v>49.386823655166452</v>
      </c>
      <c r="D17" s="48">
        <f t="shared" ca="1" si="4"/>
        <v>44.101830901943678</v>
      </c>
      <c r="E17" s="48">
        <f t="shared" ca="1" si="5"/>
        <v>54.671816408389226</v>
      </c>
      <c r="F17" s="48">
        <f t="shared" ca="1" si="6"/>
        <v>37.299582793860324</v>
      </c>
      <c r="G17" s="48">
        <f t="shared" ca="1" si="7"/>
        <v>61.474064516472581</v>
      </c>
      <c r="H17" s="48">
        <f t="shared" si="1"/>
        <v>52.5</v>
      </c>
      <c r="I17" s="48">
        <f t="shared" ca="1" si="8"/>
        <v>13.222667226832369</v>
      </c>
    </row>
    <row r="18" spans="1:10" ht="13.5" thickBot="1" x14ac:dyDescent="0.25">
      <c r="A18" s="48">
        <f t="shared" si="2"/>
        <v>0.99999999999999989</v>
      </c>
      <c r="B18" s="59">
        <f t="shared" ca="1" si="0"/>
        <v>50.253243093498824</v>
      </c>
      <c r="C18" s="48">
        <f t="shared" ca="1" si="3"/>
        <v>51.615088528390025</v>
      </c>
      <c r="D18" s="48">
        <f t="shared" ca="1" si="4"/>
        <v>45.483235395092485</v>
      </c>
      <c r="E18" s="48">
        <f t="shared" ca="1" si="5"/>
        <v>57.746941661687565</v>
      </c>
      <c r="F18" s="48">
        <f t="shared" ca="1" si="6"/>
        <v>39.134308661493002</v>
      </c>
      <c r="G18" s="48">
        <f t="shared" ca="1" si="7"/>
        <v>64.095868395287056</v>
      </c>
      <c r="H18" s="48">
        <f t="shared" si="1"/>
        <v>55</v>
      </c>
      <c r="I18" s="60">
        <f t="shared" ca="1" si="8"/>
        <v>1.8546229885340044</v>
      </c>
    </row>
    <row r="19" spans="1:10" x14ac:dyDescent="0.2">
      <c r="I19" s="48">
        <f ca="1">SUM(I8:I18)</f>
        <v>207.82849403062153</v>
      </c>
      <c r="J19" s="61" t="s">
        <v>86</v>
      </c>
    </row>
    <row r="20" spans="1:10" x14ac:dyDescent="0.2">
      <c r="B20" s="56" t="s">
        <v>75</v>
      </c>
      <c r="C20" s="48">
        <f ca="1">INTERCEPT(B8:B18,A8:A18)</f>
        <v>29.332439796154333</v>
      </c>
    </row>
    <row r="21" spans="1:10" x14ac:dyDescent="0.2">
      <c r="B21" s="56" t="s">
        <v>87</v>
      </c>
      <c r="C21" s="48">
        <f ca="1">SLOPE(B8:B18,A8:A18)</f>
        <v>22.282648732235696</v>
      </c>
    </row>
    <row r="22" spans="1:10" x14ac:dyDescent="0.2">
      <c r="B22" s="56" t="s">
        <v>88</v>
      </c>
      <c r="C22" s="48">
        <f ca="1">STEYX(B8:B18,A8:A18)^2</f>
        <v>23.092054892291259</v>
      </c>
    </row>
    <row r="23" spans="1:10" x14ac:dyDescent="0.2">
      <c r="B23" s="56" t="s">
        <v>89</v>
      </c>
      <c r="C23" s="57">
        <f>DEVSQ(A8:A18)</f>
        <v>1.0999999999999999</v>
      </c>
    </row>
    <row r="24" spans="1:10" x14ac:dyDescent="0.2">
      <c r="B24" s="56" t="s">
        <v>90</v>
      </c>
      <c r="C24" s="57">
        <f>AVERAGE(A8:A18)</f>
        <v>0.5</v>
      </c>
    </row>
    <row r="25" spans="1:10" x14ac:dyDescent="0.2">
      <c r="B25" s="56" t="s">
        <v>91</v>
      </c>
      <c r="C25" s="57">
        <f>COUNT(A8:A18)</f>
        <v>11</v>
      </c>
    </row>
    <row r="26" spans="1:10" x14ac:dyDescent="0.2">
      <c r="B26" s="56" t="s">
        <v>92</v>
      </c>
      <c r="C26" s="48">
        <f>TINV(0.05,C25-2)</f>
        <v>2.2621571627982053</v>
      </c>
    </row>
    <row r="27" spans="1:10" x14ac:dyDescent="0.2">
      <c r="B27" s="48" t="s">
        <v>93</v>
      </c>
      <c r="C27" s="48">
        <f ca="1">DEVSQ(B8:B18)</f>
        <v>753.99657200724687</v>
      </c>
    </row>
    <row r="28" spans="1:10" x14ac:dyDescent="0.2">
      <c r="B28" s="48" t="s">
        <v>94</v>
      </c>
      <c r="C28" s="48">
        <f ca="1">C27-I19</f>
        <v>546.16807797662534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workbookViewId="0">
      <selection activeCell="N7" sqref="N7"/>
    </sheetView>
  </sheetViews>
  <sheetFormatPr defaultRowHeight="12.75" x14ac:dyDescent="0.2"/>
  <cols>
    <col min="1" max="3" width="6.85546875" style="48" customWidth="1"/>
    <col min="4" max="4" width="13.5703125" style="48" customWidth="1"/>
    <col min="5" max="5" width="15.140625" style="48" customWidth="1"/>
    <col min="6" max="6" width="9.140625" style="48"/>
    <col min="7" max="7" width="12" style="48" bestFit="1" customWidth="1"/>
    <col min="8" max="8" width="13.140625" style="48" customWidth="1"/>
    <col min="9" max="11" width="11.28515625" style="48" customWidth="1"/>
    <col min="12" max="16384" width="9.140625" style="48"/>
  </cols>
  <sheetData>
    <row r="1" spans="1:13" x14ac:dyDescent="0.2">
      <c r="A1" s="59" t="s">
        <v>53</v>
      </c>
      <c r="B1" s="59" t="s">
        <v>54</v>
      </c>
      <c r="C1" s="62" t="s">
        <v>95</v>
      </c>
    </row>
    <row r="2" spans="1:13" x14ac:dyDescent="0.2">
      <c r="A2" s="59">
        <v>0</v>
      </c>
      <c r="B2" s="59">
        <v>15</v>
      </c>
      <c r="C2" s="62">
        <f>A2-3</f>
        <v>-3</v>
      </c>
    </row>
    <row r="3" spans="1:13" x14ac:dyDescent="0.2">
      <c r="A3" s="59">
        <v>1</v>
      </c>
      <c r="B3" s="59">
        <v>19</v>
      </c>
      <c r="C3" s="62">
        <f t="shared" ref="C3:C9" si="0">A3-3</f>
        <v>-2</v>
      </c>
    </row>
    <row r="4" spans="1:13" x14ac:dyDescent="0.2">
      <c r="A4" s="59">
        <v>2</v>
      </c>
      <c r="B4" s="59">
        <v>20</v>
      </c>
      <c r="C4" s="62">
        <f t="shared" si="0"/>
        <v>-1</v>
      </c>
    </row>
    <row r="5" spans="1:13" x14ac:dyDescent="0.2">
      <c r="A5" s="59">
        <v>3</v>
      </c>
      <c r="B5" s="59">
        <v>21</v>
      </c>
      <c r="C5" s="62">
        <f t="shared" si="0"/>
        <v>0</v>
      </c>
    </row>
    <row r="6" spans="1:13" x14ac:dyDescent="0.2">
      <c r="A6" s="59">
        <v>4</v>
      </c>
      <c r="B6" s="59">
        <v>25</v>
      </c>
      <c r="C6" s="62">
        <f t="shared" si="0"/>
        <v>1</v>
      </c>
    </row>
    <row r="7" spans="1:13" x14ac:dyDescent="0.2">
      <c r="A7" s="59">
        <v>5</v>
      </c>
      <c r="B7" s="59">
        <v>26</v>
      </c>
      <c r="C7" s="62">
        <f t="shared" si="0"/>
        <v>2</v>
      </c>
    </row>
    <row r="8" spans="1:13" x14ac:dyDescent="0.2">
      <c r="A8" s="59">
        <v>6</v>
      </c>
      <c r="B8" s="59">
        <v>30</v>
      </c>
      <c r="C8" s="62">
        <f t="shared" si="0"/>
        <v>3</v>
      </c>
    </row>
    <row r="9" spans="1:13" ht="13.5" thickBot="1" x14ac:dyDescent="0.25">
      <c r="A9" s="63">
        <v>7</v>
      </c>
      <c r="B9" s="63">
        <v>32</v>
      </c>
      <c r="C9" s="64">
        <f t="shared" si="0"/>
        <v>4</v>
      </c>
    </row>
    <row r="10" spans="1:13" ht="13.5" thickTop="1" x14ac:dyDescent="0.2">
      <c r="A10" s="65">
        <f>AVERAGE(A2:A9)</f>
        <v>3.5</v>
      </c>
      <c r="B10" s="65">
        <f>AVERAGE(B2:B9)</f>
        <v>23.5</v>
      </c>
      <c r="C10" s="65">
        <f>AVERAGE(C2:C9)</f>
        <v>0.5</v>
      </c>
      <c r="D10" s="65" t="s">
        <v>55</v>
      </c>
    </row>
    <row r="11" spans="1:13" x14ac:dyDescent="0.2">
      <c r="A11" s="65">
        <f>DEVSQ(A2:A9)</f>
        <v>42</v>
      </c>
      <c r="B11" s="65">
        <f>DEVSQ(B2:B9)</f>
        <v>234</v>
      </c>
      <c r="C11" s="65">
        <f>DEVSQ(C2:C9)</f>
        <v>42</v>
      </c>
      <c r="D11" s="65" t="s">
        <v>51</v>
      </c>
    </row>
    <row r="12" spans="1:13" ht="16.5" x14ac:dyDescent="0.3">
      <c r="C12" s="56" t="s">
        <v>1</v>
      </c>
      <c r="E12" s="66" t="s">
        <v>96</v>
      </c>
      <c r="M12" s="74" t="s">
        <v>115</v>
      </c>
    </row>
    <row r="13" spans="1:13" ht="15.75" thickBot="1" x14ac:dyDescent="0.3">
      <c r="C13" s="56"/>
      <c r="E13" s="67" t="s">
        <v>97</v>
      </c>
    </row>
    <row r="14" spans="1:13" ht="15" x14ac:dyDescent="0.25">
      <c r="C14" s="68" t="s">
        <v>2</v>
      </c>
      <c r="D14" s="69"/>
      <c r="E14" s="100" t="s">
        <v>98</v>
      </c>
    </row>
    <row r="15" spans="1:13" ht="15" x14ac:dyDescent="0.25">
      <c r="C15" s="70" t="s">
        <v>3</v>
      </c>
      <c r="D15" s="71">
        <v>0.98853830335904391</v>
      </c>
      <c r="E15" s="72">
        <f>D28+D29*3</f>
        <v>22.333333333333332</v>
      </c>
      <c r="F15" s="73" t="s">
        <v>117</v>
      </c>
    </row>
    <row r="16" spans="1:13" x14ac:dyDescent="0.2">
      <c r="C16" s="70" t="s">
        <v>4</v>
      </c>
      <c r="D16" s="71">
        <v>0.97720797720797714</v>
      </c>
      <c r="E16" s="74">
        <f>SQRT(F24*(1/D19+(3-A10)^2/A11))</f>
        <v>0.3411775438127726</v>
      </c>
      <c r="F16" s="75" t="s">
        <v>110</v>
      </c>
      <c r="I16" s="76">
        <f>SQRT(F24*(1+1/D19+(3-A10)^2/A11))</f>
        <v>1.0026420125303972</v>
      </c>
      <c r="J16" s="77" t="s">
        <v>111</v>
      </c>
    </row>
    <row r="17" spans="3:13" x14ac:dyDescent="0.2">
      <c r="C17" s="70" t="s">
        <v>5</v>
      </c>
      <c r="D17" s="71">
        <v>0.97340930674264003</v>
      </c>
      <c r="E17" s="48">
        <f>TINV(0.1,6)</f>
        <v>1.9431802805153031</v>
      </c>
      <c r="F17" s="78" t="s">
        <v>101</v>
      </c>
      <c r="I17" s="48">
        <f>TINV(0.1,6)</f>
        <v>1.9431802805153031</v>
      </c>
      <c r="J17" s="78" t="s">
        <v>101</v>
      </c>
    </row>
    <row r="18" spans="3:13" x14ac:dyDescent="0.2">
      <c r="C18" s="70" t="s">
        <v>6</v>
      </c>
      <c r="D18" s="71">
        <v>0.94280904158206325</v>
      </c>
      <c r="E18" s="74">
        <f>E17*E16</f>
        <v>0.66296947529162553</v>
      </c>
      <c r="F18" s="75" t="s">
        <v>102</v>
      </c>
      <c r="I18" s="76">
        <f>I17*I16</f>
        <v>1.9483141871652452</v>
      </c>
      <c r="J18" s="77" t="s">
        <v>102</v>
      </c>
    </row>
    <row r="19" spans="3:13" ht="15.75" thickBot="1" x14ac:dyDescent="0.3">
      <c r="C19" s="79" t="s">
        <v>7</v>
      </c>
      <c r="D19" s="80">
        <v>8</v>
      </c>
      <c r="E19" s="74">
        <f>$E$15+E18</f>
        <v>22.996302808624957</v>
      </c>
      <c r="F19" s="75" t="s">
        <v>103</v>
      </c>
      <c r="I19" s="76">
        <f>$E$15+I18</f>
        <v>24.281647520498577</v>
      </c>
      <c r="J19" s="77" t="s">
        <v>103</v>
      </c>
      <c r="M19" s="76" t="s">
        <v>114</v>
      </c>
    </row>
    <row r="20" spans="3:13" x14ac:dyDescent="0.2">
      <c r="C20" s="56"/>
      <c r="D20" s="48">
        <v>1.0026420125303972</v>
      </c>
      <c r="E20" s="74">
        <f>$E$15-E18</f>
        <v>21.670363858041707</v>
      </c>
      <c r="F20" s="75" t="s">
        <v>104</v>
      </c>
      <c r="I20" s="76">
        <f>$E$15-I18</f>
        <v>20.385019146168087</v>
      </c>
      <c r="J20" s="77" t="s">
        <v>104</v>
      </c>
    </row>
    <row r="21" spans="3:13" ht="13.5" thickBot="1" x14ac:dyDescent="0.25">
      <c r="C21" s="56" t="s">
        <v>9</v>
      </c>
      <c r="E21" s="74" t="s">
        <v>112</v>
      </c>
      <c r="I21" s="76" t="s">
        <v>113</v>
      </c>
    </row>
    <row r="22" spans="3:13" ht="15" x14ac:dyDescent="0.25">
      <c r="C22" s="68"/>
      <c r="D22" s="81" t="s">
        <v>11</v>
      </c>
      <c r="E22" s="81" t="s">
        <v>12</v>
      </c>
      <c r="F22" s="81" t="s">
        <v>13</v>
      </c>
      <c r="G22" s="81" t="s">
        <v>14</v>
      </c>
      <c r="H22" s="81" t="s">
        <v>15</v>
      </c>
    </row>
    <row r="23" spans="3:13" x14ac:dyDescent="0.2">
      <c r="C23" s="70" t="s">
        <v>16</v>
      </c>
      <c r="D23" s="71">
        <v>1</v>
      </c>
      <c r="E23" s="82">
        <v>228.66666666666666</v>
      </c>
      <c r="F23" s="82">
        <v>228.66666666666666</v>
      </c>
      <c r="G23" s="82">
        <v>257.25000000000006</v>
      </c>
      <c r="H23" s="82">
        <v>3.7320367993056406E-6</v>
      </c>
    </row>
    <row r="24" spans="3:13" x14ac:dyDescent="0.2">
      <c r="C24" s="70" t="s">
        <v>17</v>
      </c>
      <c r="D24" s="71">
        <v>6</v>
      </c>
      <c r="E24" s="82">
        <v>5.3333333333333321</v>
      </c>
      <c r="F24" s="82">
        <v>0.88888888888888873</v>
      </c>
      <c r="G24" s="82"/>
      <c r="H24" s="82"/>
    </row>
    <row r="25" spans="3:13" ht="13.5" thickBot="1" x14ac:dyDescent="0.25">
      <c r="C25" s="79" t="s">
        <v>18</v>
      </c>
      <c r="D25" s="80">
        <v>7</v>
      </c>
      <c r="E25" s="83">
        <v>234</v>
      </c>
      <c r="F25" s="83"/>
      <c r="G25" s="83"/>
      <c r="H25" s="83"/>
    </row>
    <row r="26" spans="3:13" ht="13.5" thickBot="1" x14ac:dyDescent="0.25">
      <c r="C26" s="56"/>
    </row>
    <row r="27" spans="3:13" ht="15" x14ac:dyDescent="0.25">
      <c r="C27" s="68"/>
      <c r="D27" s="81" t="s">
        <v>20</v>
      </c>
      <c r="E27" s="81" t="s">
        <v>6</v>
      </c>
      <c r="F27" s="81" t="s">
        <v>21</v>
      </c>
      <c r="G27" s="81" t="s">
        <v>22</v>
      </c>
      <c r="H27" s="81" t="s">
        <v>23</v>
      </c>
      <c r="I27" s="81" t="s">
        <v>24</v>
      </c>
      <c r="J27" s="81" t="s">
        <v>25</v>
      </c>
      <c r="K27" s="81" t="s">
        <v>26</v>
      </c>
    </row>
    <row r="28" spans="3:13" x14ac:dyDescent="0.2">
      <c r="C28" s="70" t="s">
        <v>27</v>
      </c>
      <c r="D28" s="82">
        <v>15.333333333333332</v>
      </c>
      <c r="E28" s="82">
        <v>0.60858061945018449</v>
      </c>
      <c r="F28" s="82">
        <v>25.195237645237643</v>
      </c>
      <c r="G28" s="82">
        <v>2.5743470601315068E-7</v>
      </c>
      <c r="H28" s="82">
        <v>13.84419020322353</v>
      </c>
      <c r="I28" s="82">
        <v>16.822476463443135</v>
      </c>
      <c r="J28" s="82">
        <v>14.150751474513946</v>
      </c>
      <c r="K28" s="82">
        <v>16.515915192152718</v>
      </c>
    </row>
    <row r="29" spans="3:13" ht="15.75" thickBot="1" x14ac:dyDescent="0.3">
      <c r="C29" s="79" t="s">
        <v>53</v>
      </c>
      <c r="D29" s="83">
        <v>2.3333333333333335</v>
      </c>
      <c r="E29" s="83">
        <v>0.14547859349066158</v>
      </c>
      <c r="F29" s="83">
        <v>16.039014932345442</v>
      </c>
      <c r="G29" s="84">
        <v>3.7320367993056406E-6</v>
      </c>
      <c r="H29" s="83">
        <v>1.9773600388331323</v>
      </c>
      <c r="I29" s="83">
        <v>2.6893066278335347</v>
      </c>
      <c r="J29" s="83">
        <v>2.050642199225178</v>
      </c>
      <c r="K29" s="83">
        <v>2.616024467441489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21187" r:id="rId4">
          <objectPr defaultSize="0" autoPict="0" r:id="rId5">
            <anchor moveWithCells="1">
              <from>
                <xdr:col>12</xdr:col>
                <xdr:colOff>209550</xdr:colOff>
                <xdr:row>12</xdr:row>
                <xdr:rowOff>9525</xdr:rowOff>
              </from>
              <to>
                <xdr:col>17</xdr:col>
                <xdr:colOff>9525</xdr:colOff>
                <xdr:row>17</xdr:row>
                <xdr:rowOff>19050</xdr:rowOff>
              </to>
            </anchor>
          </objectPr>
        </oleObject>
      </mc:Choice>
      <mc:Fallback>
        <oleObject progId="Equation.3" shapeId="221187" r:id="rId4"/>
      </mc:Fallback>
    </mc:AlternateContent>
    <mc:AlternateContent xmlns:mc="http://schemas.openxmlformats.org/markup-compatibility/2006">
      <mc:Choice Requires="x14">
        <oleObject progId="Equation.3" shapeId="221192" r:id="rId6">
          <objectPr defaultSize="0" autoPict="0" r:id="rId7">
            <anchor moveWithCells="1">
              <from>
                <xdr:col>12</xdr:col>
                <xdr:colOff>304800</xdr:colOff>
                <xdr:row>19</xdr:row>
                <xdr:rowOff>19050</xdr:rowOff>
              </from>
              <to>
                <xdr:col>17</xdr:col>
                <xdr:colOff>257175</xdr:colOff>
                <xdr:row>24</xdr:row>
                <xdr:rowOff>85725</xdr:rowOff>
              </to>
            </anchor>
          </objectPr>
        </oleObject>
      </mc:Choice>
      <mc:Fallback>
        <oleObject progId="Equation.3" shapeId="22119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M16" sqref="M16"/>
    </sheetView>
  </sheetViews>
  <sheetFormatPr defaultRowHeight="12.75" x14ac:dyDescent="0.2"/>
  <cols>
    <col min="1" max="3" width="6.85546875" style="48" customWidth="1"/>
    <col min="4" max="4" width="13.5703125" style="48" customWidth="1"/>
    <col min="5" max="5" width="15.140625" style="48" customWidth="1"/>
    <col min="6" max="6" width="9.140625" style="48"/>
    <col min="7" max="7" width="12" style="48" bestFit="1" customWidth="1"/>
    <col min="8" max="11" width="12.85546875" style="48" customWidth="1"/>
    <col min="12" max="16384" width="9.140625" style="48"/>
  </cols>
  <sheetData>
    <row r="1" spans="1:6" x14ac:dyDescent="0.2">
      <c r="A1" s="59" t="s">
        <v>53</v>
      </c>
      <c r="B1" s="59" t="s">
        <v>54</v>
      </c>
      <c r="C1" s="85" t="s">
        <v>95</v>
      </c>
    </row>
    <row r="2" spans="1:6" x14ac:dyDescent="0.2">
      <c r="A2" s="59">
        <v>0</v>
      </c>
      <c r="B2" s="59">
        <v>15</v>
      </c>
      <c r="C2" s="85">
        <f>A2-3</f>
        <v>-3</v>
      </c>
    </row>
    <row r="3" spans="1:6" x14ac:dyDescent="0.2">
      <c r="A3" s="59">
        <v>1</v>
      </c>
      <c r="B3" s="59">
        <v>19</v>
      </c>
      <c r="C3" s="85">
        <f t="shared" ref="C3:C9" si="0">A3-3</f>
        <v>-2</v>
      </c>
    </row>
    <row r="4" spans="1:6" x14ac:dyDescent="0.2">
      <c r="A4" s="59">
        <v>2</v>
      </c>
      <c r="B4" s="59">
        <v>20</v>
      </c>
      <c r="C4" s="85">
        <f t="shared" si="0"/>
        <v>-1</v>
      </c>
    </row>
    <row r="5" spans="1:6" x14ac:dyDescent="0.2">
      <c r="A5" s="59">
        <v>3</v>
      </c>
      <c r="B5" s="59">
        <v>21</v>
      </c>
      <c r="C5" s="85">
        <f t="shared" si="0"/>
        <v>0</v>
      </c>
    </row>
    <row r="6" spans="1:6" x14ac:dyDescent="0.2">
      <c r="A6" s="59">
        <v>4</v>
      </c>
      <c r="B6" s="59">
        <v>25</v>
      </c>
      <c r="C6" s="85">
        <f t="shared" si="0"/>
        <v>1</v>
      </c>
    </row>
    <row r="7" spans="1:6" x14ac:dyDescent="0.2">
      <c r="A7" s="59">
        <v>5</v>
      </c>
      <c r="B7" s="59">
        <v>26</v>
      </c>
      <c r="C7" s="85">
        <f t="shared" si="0"/>
        <v>2</v>
      </c>
    </row>
    <row r="8" spans="1:6" x14ac:dyDescent="0.2">
      <c r="A8" s="59">
        <v>6</v>
      </c>
      <c r="B8" s="59">
        <v>30</v>
      </c>
      <c r="C8" s="85">
        <f t="shared" si="0"/>
        <v>3</v>
      </c>
    </row>
    <row r="9" spans="1:6" ht="13.5" thickBot="1" x14ac:dyDescent="0.25">
      <c r="A9" s="63">
        <v>7</v>
      </c>
      <c r="B9" s="63">
        <v>32</v>
      </c>
      <c r="C9" s="86">
        <f t="shared" si="0"/>
        <v>4</v>
      </c>
    </row>
    <row r="10" spans="1:6" ht="13.5" thickTop="1" x14ac:dyDescent="0.2">
      <c r="A10" s="65">
        <f>AVERAGE(A2:A9)</f>
        <v>3.5</v>
      </c>
      <c r="B10" s="65">
        <f>AVERAGE(B2:B9)</f>
        <v>23.5</v>
      </c>
      <c r="C10" s="65">
        <f>AVERAGE(C2:C9)</f>
        <v>0.5</v>
      </c>
      <c r="D10" s="65" t="s">
        <v>55</v>
      </c>
    </row>
    <row r="11" spans="1:6" x14ac:dyDescent="0.2">
      <c r="B11" s="87"/>
      <c r="C11" s="88"/>
      <c r="D11" s="87"/>
      <c r="E11" s="72" t="s">
        <v>118</v>
      </c>
    </row>
    <row r="12" spans="1:6" ht="15" x14ac:dyDescent="0.25">
      <c r="B12" s="87"/>
      <c r="C12" s="88"/>
      <c r="D12" s="87"/>
      <c r="E12" s="89" t="s">
        <v>97</v>
      </c>
    </row>
    <row r="13" spans="1:6" ht="15" x14ac:dyDescent="0.25">
      <c r="B13" s="87"/>
      <c r="C13" s="90"/>
      <c r="D13" s="91"/>
      <c r="E13" s="92" t="s">
        <v>98</v>
      </c>
    </row>
    <row r="14" spans="1:6" x14ac:dyDescent="0.2">
      <c r="C14" s="48" t="s">
        <v>1</v>
      </c>
    </row>
    <row r="15" spans="1:6" ht="13.5" thickBot="1" x14ac:dyDescent="0.25">
      <c r="E15" s="74">
        <f>E30</f>
        <v>0.34117754381277254</v>
      </c>
      <c r="F15" s="75" t="s">
        <v>99</v>
      </c>
    </row>
    <row r="16" spans="1:6" x14ac:dyDescent="0.2">
      <c r="C16" s="93" t="s">
        <v>2</v>
      </c>
      <c r="D16" s="93"/>
      <c r="E16" s="74">
        <f>E15^2</f>
        <v>0.11640211640211633</v>
      </c>
      <c r="F16" s="75" t="s">
        <v>105</v>
      </c>
    </row>
    <row r="17" spans="3:11" x14ac:dyDescent="0.2">
      <c r="C17" s="70" t="s">
        <v>3</v>
      </c>
      <c r="D17" s="71">
        <v>0.98853830335904391</v>
      </c>
      <c r="E17" s="76">
        <f>E16+F26</f>
        <v>1.0052910052910049</v>
      </c>
      <c r="F17" s="77" t="s">
        <v>106</v>
      </c>
    </row>
    <row r="18" spans="3:11" x14ac:dyDescent="0.2">
      <c r="C18" s="70" t="s">
        <v>4</v>
      </c>
      <c r="D18" s="71">
        <v>0.97720797720797714</v>
      </c>
      <c r="E18" s="76">
        <f>SQRT(E17)</f>
        <v>1.002642012530397</v>
      </c>
      <c r="F18" s="77" t="s">
        <v>100</v>
      </c>
    </row>
    <row r="19" spans="3:11" x14ac:dyDescent="0.2">
      <c r="C19" s="70" t="s">
        <v>5</v>
      </c>
      <c r="D19" s="71">
        <v>0.97340930674264003</v>
      </c>
      <c r="E19" s="48">
        <f>TINV(0.1,6)</f>
        <v>1.9431802805153031</v>
      </c>
      <c r="F19" s="78" t="s">
        <v>101</v>
      </c>
    </row>
    <row r="20" spans="3:11" x14ac:dyDescent="0.2">
      <c r="C20" s="70" t="s">
        <v>6</v>
      </c>
      <c r="D20" s="71">
        <v>0.94280904158206313</v>
      </c>
      <c r="E20" s="76">
        <f>E19*E18</f>
        <v>1.948314187165245</v>
      </c>
      <c r="F20" s="77" t="s">
        <v>102</v>
      </c>
      <c r="I20" s="76" t="s">
        <v>107</v>
      </c>
    </row>
    <row r="21" spans="3:11" ht="13.5" thickBot="1" x14ac:dyDescent="0.25">
      <c r="C21" s="79" t="s">
        <v>7</v>
      </c>
      <c r="D21" s="80">
        <v>8</v>
      </c>
      <c r="E21" s="76">
        <f>D30+E20</f>
        <v>24.281647520498577</v>
      </c>
      <c r="F21" s="77" t="s">
        <v>103</v>
      </c>
      <c r="I21" s="76">
        <f>'CI example 1'!I19</f>
        <v>24.281647520498577</v>
      </c>
    </row>
    <row r="22" spans="3:11" x14ac:dyDescent="0.2">
      <c r="D22" s="59"/>
      <c r="E22" s="76">
        <f>D30-E20</f>
        <v>20.385019146168087</v>
      </c>
      <c r="F22" s="77" t="s">
        <v>104</v>
      </c>
      <c r="I22" s="76">
        <f>'CI example 1'!I20</f>
        <v>20.385019146168087</v>
      </c>
    </row>
    <row r="23" spans="3:11" ht="13.5" thickBot="1" x14ac:dyDescent="0.25">
      <c r="C23" s="48" t="s">
        <v>9</v>
      </c>
      <c r="D23" s="59"/>
    </row>
    <row r="24" spans="3:11" x14ac:dyDescent="0.2">
      <c r="C24" s="94"/>
      <c r="D24" s="94" t="s">
        <v>11</v>
      </c>
      <c r="E24" s="94" t="s">
        <v>12</v>
      </c>
      <c r="F24" s="94" t="s">
        <v>13</v>
      </c>
      <c r="G24" s="94" t="s">
        <v>14</v>
      </c>
      <c r="H24" s="94" t="s">
        <v>15</v>
      </c>
    </row>
    <row r="25" spans="3:11" x14ac:dyDescent="0.2">
      <c r="C25" s="70" t="s">
        <v>16</v>
      </c>
      <c r="D25" s="71">
        <v>1</v>
      </c>
      <c r="E25" s="71">
        <v>228.66666666666666</v>
      </c>
      <c r="F25" s="71">
        <v>228.66666666666666</v>
      </c>
      <c r="G25" s="71">
        <v>257.25000000000011</v>
      </c>
      <c r="H25" s="71">
        <v>3.7320367990117701E-6</v>
      </c>
    </row>
    <row r="26" spans="3:11" x14ac:dyDescent="0.2">
      <c r="C26" s="70" t="s">
        <v>17</v>
      </c>
      <c r="D26" s="71">
        <v>6</v>
      </c>
      <c r="E26" s="71">
        <v>5.3333333333333313</v>
      </c>
      <c r="F26" s="71">
        <v>0.88888888888888851</v>
      </c>
      <c r="G26" s="71"/>
      <c r="H26" s="71"/>
      <c r="J26" s="74" t="s">
        <v>108</v>
      </c>
    </row>
    <row r="27" spans="3:11" ht="13.5" thickBot="1" x14ac:dyDescent="0.25">
      <c r="C27" s="79" t="s">
        <v>18</v>
      </c>
      <c r="D27" s="80">
        <v>7</v>
      </c>
      <c r="E27" s="80">
        <v>234</v>
      </c>
      <c r="F27" s="80"/>
      <c r="G27" s="80"/>
      <c r="H27" s="80"/>
      <c r="J27" s="74">
        <f>'CI example 1'!E20</f>
        <v>21.670363858041707</v>
      </c>
      <c r="K27" s="74">
        <f>'CI example 1'!E19</f>
        <v>22.996302808624957</v>
      </c>
    </row>
    <row r="28" spans="3:11" ht="15.75" thickBot="1" x14ac:dyDescent="0.3">
      <c r="E28" s="95" t="s">
        <v>119</v>
      </c>
      <c r="I28" s="74" t="s">
        <v>109</v>
      </c>
    </row>
    <row r="29" spans="3:11" x14ac:dyDescent="0.2">
      <c r="C29" s="94"/>
      <c r="D29" s="94" t="s">
        <v>20</v>
      </c>
      <c r="E29" s="94" t="s">
        <v>6</v>
      </c>
      <c r="F29" s="94" t="s">
        <v>21</v>
      </c>
      <c r="G29" s="94" t="s">
        <v>22</v>
      </c>
      <c r="H29" s="94" t="s">
        <v>23</v>
      </c>
      <c r="I29" s="94" t="s">
        <v>24</v>
      </c>
      <c r="J29" s="96" t="s">
        <v>25</v>
      </c>
      <c r="K29" s="96" t="s">
        <v>26</v>
      </c>
    </row>
    <row r="30" spans="3:11" x14ac:dyDescent="0.2">
      <c r="C30" s="70" t="s">
        <v>27</v>
      </c>
      <c r="D30" s="97">
        <v>22.333333333333332</v>
      </c>
      <c r="E30" s="98">
        <v>0.34117754381277254</v>
      </c>
      <c r="F30" s="82">
        <v>65.459564201532444</v>
      </c>
      <c r="G30" s="82">
        <v>8.5481057907806757E-10</v>
      </c>
      <c r="H30" s="82">
        <v>21.498501959641054</v>
      </c>
      <c r="I30" s="82">
        <v>23.16816470702561</v>
      </c>
      <c r="J30" s="99">
        <v>21.670363860164965</v>
      </c>
      <c r="K30" s="99">
        <v>22.996302806501699</v>
      </c>
    </row>
    <row r="31" spans="3:11" ht="13.5" thickBot="1" x14ac:dyDescent="0.25">
      <c r="C31" s="83" t="s">
        <v>95</v>
      </c>
      <c r="D31" s="83">
        <v>2.3333333333333326</v>
      </c>
      <c r="E31" s="83">
        <v>0.14547859349066158</v>
      </c>
      <c r="F31" s="83">
        <v>16.039014932345435</v>
      </c>
      <c r="G31" s="83">
        <v>3.7320367990117761E-6</v>
      </c>
      <c r="H31" s="83">
        <v>1.9773600395186683</v>
      </c>
      <c r="I31" s="83">
        <v>2.6893066271479968</v>
      </c>
      <c r="J31" s="83">
        <v>2.0506422001305378</v>
      </c>
      <c r="K31" s="83">
        <v>2.6160244665361274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J28"/>
  <sheetViews>
    <sheetView workbookViewId="0">
      <selection activeCell="J15" sqref="J15"/>
    </sheetView>
  </sheetViews>
  <sheetFormatPr defaultRowHeight="12.75" x14ac:dyDescent="0.2"/>
  <cols>
    <col min="1" max="1" width="3.28515625" customWidth="1"/>
    <col min="2" max="2" width="3.5703125" customWidth="1"/>
    <col min="4" max="4" width="14.42578125" customWidth="1"/>
    <col min="8" max="9" width="6.140625" customWidth="1"/>
  </cols>
  <sheetData>
    <row r="13" spans="10:10" x14ac:dyDescent="0.2">
      <c r="J13" s="37" t="s">
        <v>123</v>
      </c>
    </row>
    <row r="15" spans="10:10" x14ac:dyDescent="0.2">
      <c r="J15" s="33" t="s">
        <v>122</v>
      </c>
    </row>
    <row r="17" spans="1:9" ht="18" x14ac:dyDescent="0.25">
      <c r="A17" s="46" t="s">
        <v>57</v>
      </c>
      <c r="B17" s="44"/>
    </row>
    <row r="18" spans="1:9" ht="15" x14ac:dyDescent="0.25">
      <c r="A18" s="44"/>
      <c r="B18" s="45" t="s">
        <v>58</v>
      </c>
      <c r="I18" s="37" t="s">
        <v>67</v>
      </c>
    </row>
    <row r="19" spans="1:9" ht="20.25" x14ac:dyDescent="0.35">
      <c r="A19" s="44"/>
      <c r="C19" s="37" t="s">
        <v>68</v>
      </c>
    </row>
    <row r="20" spans="1:9" x14ac:dyDescent="0.2">
      <c r="A20" s="44"/>
      <c r="C20" s="37" t="s">
        <v>64</v>
      </c>
    </row>
    <row r="21" spans="1:9" x14ac:dyDescent="0.2">
      <c r="A21" s="44"/>
      <c r="C21" s="37" t="s">
        <v>63</v>
      </c>
    </row>
    <row r="22" spans="1:9" ht="15" x14ac:dyDescent="0.25">
      <c r="A22" s="44"/>
      <c r="B22" s="45" t="s">
        <v>59</v>
      </c>
    </row>
    <row r="23" spans="1:9" x14ac:dyDescent="0.2">
      <c r="A23" s="44"/>
      <c r="B23" s="44"/>
      <c r="C23" s="37" t="s">
        <v>60</v>
      </c>
    </row>
    <row r="24" spans="1:9" x14ac:dyDescent="0.2">
      <c r="A24" s="44"/>
      <c r="B24" s="44"/>
      <c r="C24" s="37" t="s">
        <v>65</v>
      </c>
    </row>
    <row r="25" spans="1:9" ht="15" x14ac:dyDescent="0.25">
      <c r="A25" s="44"/>
      <c r="B25" s="45" t="s">
        <v>61</v>
      </c>
      <c r="F25" s="44" t="s">
        <v>62</v>
      </c>
    </row>
    <row r="26" spans="1:9" ht="20.25" x14ac:dyDescent="0.35">
      <c r="A26" s="44"/>
      <c r="C26" s="37" t="s">
        <v>69</v>
      </c>
    </row>
    <row r="27" spans="1:9" x14ac:dyDescent="0.2">
      <c r="C27" s="37" t="s">
        <v>64</v>
      </c>
    </row>
    <row r="28" spans="1:9" x14ac:dyDescent="0.2">
      <c r="C28" s="37" t="s">
        <v>66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6</xdr:col>
                <xdr:colOff>9525</xdr:colOff>
                <xdr:row>11</xdr:row>
                <xdr:rowOff>28575</xdr:rowOff>
              </from>
              <to>
                <xdr:col>8</xdr:col>
                <xdr:colOff>390525</xdr:colOff>
                <xdr:row>13</xdr:row>
                <xdr:rowOff>19050</xdr:rowOff>
              </to>
            </anchor>
          </objectPr>
        </oleObject>
      </mc:Choice>
      <mc:Fallback>
        <oleObject progId="Equation.3" shapeId="2053" r:id="rId4"/>
      </mc:Fallback>
    </mc:AlternateContent>
    <mc:AlternateContent xmlns:mc="http://schemas.openxmlformats.org/markup-compatibility/2006">
      <mc:Choice Requires="x14">
        <oleObject progId="Equation.3" shapeId="2055" r:id="rId6">
          <objectPr defaultSize="0" autoPict="0" r:id="rId7">
            <anchor moveWithCells="1">
              <from>
                <xdr:col>6</xdr:col>
                <xdr:colOff>19050</xdr:colOff>
                <xdr:row>13</xdr:row>
                <xdr:rowOff>38100</xdr:rowOff>
              </from>
              <to>
                <xdr:col>8</xdr:col>
                <xdr:colOff>352425</xdr:colOff>
                <xdr:row>15</xdr:row>
                <xdr:rowOff>57150</xdr:rowOff>
              </to>
            </anchor>
          </objectPr>
        </oleObject>
      </mc:Choice>
      <mc:Fallback>
        <oleObject progId="Equation.3" shapeId="2055" r:id="rId6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RowHeight="12.75" x14ac:dyDescent="0.2"/>
  <sheetData/>
  <phoneticPr fontId="22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0" sqref="L20"/>
    </sheetView>
  </sheetViews>
  <sheetFormatPr defaultRowHeight="12.75" x14ac:dyDescent="0.2"/>
  <sheetData>
    <row r="1" spans="1:1" ht="18" x14ac:dyDescent="0.25">
      <c r="A1" s="238" t="s">
        <v>192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1:I22"/>
  <sheetViews>
    <sheetView workbookViewId="0">
      <selection activeCell="M6" sqref="M6"/>
    </sheetView>
  </sheetViews>
  <sheetFormatPr defaultRowHeight="12.75" x14ac:dyDescent="0.2"/>
  <sheetData>
    <row r="11" spans="9:9" x14ac:dyDescent="0.2">
      <c r="I11" s="39"/>
    </row>
    <row r="22" spans="2:2" ht="15.75" x14ac:dyDescent="0.25">
      <c r="B22" s="31" t="s">
        <v>121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102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28575</xdr:rowOff>
              </from>
              <to>
                <xdr:col>2</xdr:col>
                <xdr:colOff>600075</xdr:colOff>
                <xdr:row>7</xdr:row>
                <xdr:rowOff>76200</xdr:rowOff>
              </to>
            </anchor>
          </objectPr>
        </oleObject>
      </mc:Choice>
      <mc:Fallback>
        <oleObject progId="Equation.3" shapeId="4102" r:id="rId4"/>
      </mc:Fallback>
    </mc:AlternateContent>
    <mc:AlternateContent xmlns:mc="http://schemas.openxmlformats.org/markup-compatibility/2006">
      <mc:Choice Requires="x14">
        <oleObject progId="Equation.3" shapeId="4103" r:id="rId6">
          <objectPr defaultSize="0" autoPict="0" r:id="rId7">
            <anchor moveWithCells="1">
              <from>
                <xdr:col>6</xdr:col>
                <xdr:colOff>314325</xdr:colOff>
                <xdr:row>4</xdr:row>
                <xdr:rowOff>85725</xdr:rowOff>
              </from>
              <to>
                <xdr:col>10</xdr:col>
                <xdr:colOff>238125</xdr:colOff>
                <xdr:row>7</xdr:row>
                <xdr:rowOff>152400</xdr:rowOff>
              </to>
            </anchor>
          </objectPr>
        </oleObject>
      </mc:Choice>
      <mc:Fallback>
        <oleObject progId="Equation.3" shapeId="4103" r:id="rId6"/>
      </mc:Fallback>
    </mc:AlternateContent>
    <mc:AlternateContent xmlns:mc="http://schemas.openxmlformats.org/markup-compatibility/2006">
      <mc:Choice Requires="x14">
        <oleObject progId="Equation.3" shapeId="4105" r:id="rId8">
          <objectPr defaultSize="0" autoPict="0" r:id="rId9">
            <anchor moveWithCells="1">
              <from>
                <xdr:col>0</xdr:col>
                <xdr:colOff>85725</xdr:colOff>
                <xdr:row>0</xdr:row>
                <xdr:rowOff>9525</xdr:rowOff>
              </from>
              <to>
                <xdr:col>0</xdr:col>
                <xdr:colOff>342900</xdr:colOff>
                <xdr:row>2</xdr:row>
                <xdr:rowOff>28575</xdr:rowOff>
              </to>
            </anchor>
          </objectPr>
        </oleObject>
      </mc:Choice>
      <mc:Fallback>
        <oleObject progId="Equation.3" shapeId="4105" r:id="rId8"/>
      </mc:Fallback>
    </mc:AlternateContent>
    <mc:AlternateContent xmlns:mc="http://schemas.openxmlformats.org/markup-compatibility/2006">
      <mc:Choice Requires="x14">
        <oleObject progId="Equation.3" shapeId="4324" r:id="rId10">
          <objectPr defaultSize="0" autoPict="0" r:id="rId11">
            <anchor moveWithCells="1">
              <from>
                <xdr:col>3</xdr:col>
                <xdr:colOff>209550</xdr:colOff>
                <xdr:row>4</xdr:row>
                <xdr:rowOff>28575</xdr:rowOff>
              </from>
              <to>
                <xdr:col>6</xdr:col>
                <xdr:colOff>123825</xdr:colOff>
                <xdr:row>7</xdr:row>
                <xdr:rowOff>123825</xdr:rowOff>
              </to>
            </anchor>
          </objectPr>
        </oleObject>
      </mc:Choice>
      <mc:Fallback>
        <oleObject progId="Equation.3" shapeId="4324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2.75" x14ac:dyDescent="0.2"/>
  <sheetData/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53" r:id="rId4">
          <objectPr defaultSize="0" r:id="rId5">
            <anchor moveWithCells="1">
              <from>
                <xdr:col>0</xdr:col>
                <xdr:colOff>66675</xdr:colOff>
                <xdr:row>7</xdr:row>
                <xdr:rowOff>47625</xdr:rowOff>
              </from>
              <to>
                <xdr:col>5</xdr:col>
                <xdr:colOff>266700</xdr:colOff>
                <xdr:row>10</xdr:row>
                <xdr:rowOff>57150</xdr:rowOff>
              </to>
            </anchor>
          </objectPr>
        </oleObject>
      </mc:Choice>
      <mc:Fallback>
        <oleObject progId="Equation.3" shapeId="61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7" sqref="J7"/>
    </sheetView>
  </sheetViews>
  <sheetFormatPr defaultRowHeight="12.75" x14ac:dyDescent="0.2"/>
  <sheetData/>
  <phoneticPr fontId="22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B13"/>
  <sheetViews>
    <sheetView workbookViewId="0">
      <selection activeCell="H8" sqref="H8"/>
    </sheetView>
  </sheetViews>
  <sheetFormatPr defaultRowHeight="12.75" x14ac:dyDescent="0.2"/>
  <sheetData>
    <row r="11" spans="1:2" ht="18" x14ac:dyDescent="0.25">
      <c r="B11" s="28" t="s">
        <v>56</v>
      </c>
    </row>
    <row r="13" spans="1:2" ht="18" x14ac:dyDescent="0.25">
      <c r="A13" s="28" t="s">
        <v>124</v>
      </c>
    </row>
  </sheetData>
  <phoneticPr fontId="2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71" r:id="rId4">
          <objectPr defaultSize="0" autoPict="0" r:id="rId5">
            <anchor moveWithCells="1">
              <from>
                <xdr:col>0</xdr:col>
                <xdr:colOff>66675</xdr:colOff>
                <xdr:row>5</xdr:row>
                <xdr:rowOff>76200</xdr:rowOff>
              </from>
              <to>
                <xdr:col>6</xdr:col>
                <xdr:colOff>561975</xdr:colOff>
                <xdr:row>9</xdr:row>
                <xdr:rowOff>142875</xdr:rowOff>
              </to>
            </anchor>
          </objectPr>
        </oleObject>
      </mc:Choice>
      <mc:Fallback>
        <oleObject progId="Equation.3" shapeId="717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2.75" x14ac:dyDescent="0.2"/>
  <sheetData/>
  <phoneticPr fontId="22" type="noConversion"/>
  <printOptions gridLines="1" gridLinesSet="0"/>
  <pageMargins left="0.75" right="0.75" top="1" bottom="1" header="0.5" footer="0.5"/>
  <pageSetup orientation="portrait" horizontalDpi="120" verticalDpi="144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2" shapeId="3074" r:id="rId4">
          <objectPr defaultSize="0" autoPict="0" r:id="rId5">
            <anchor moveWithCells="1">
              <from>
                <xdr:col>0</xdr:col>
                <xdr:colOff>123825</xdr:colOff>
                <xdr:row>3</xdr:row>
                <xdr:rowOff>76200</xdr:rowOff>
              </from>
              <to>
                <xdr:col>6</xdr:col>
                <xdr:colOff>114300</xdr:colOff>
                <xdr:row>5</xdr:row>
                <xdr:rowOff>114300</xdr:rowOff>
              </to>
            </anchor>
          </objectPr>
        </oleObject>
      </mc:Choice>
      <mc:Fallback>
        <oleObject progId="Equation.2" shapeId="3074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7">
            <anchor moveWithCells="1">
              <from>
                <xdr:col>0</xdr:col>
                <xdr:colOff>161925</xdr:colOff>
                <xdr:row>9</xdr:row>
                <xdr:rowOff>104775</xdr:rowOff>
              </from>
              <to>
                <xdr:col>6</xdr:col>
                <xdr:colOff>152400</xdr:colOff>
                <xdr:row>11</xdr:row>
                <xdr:rowOff>133350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39"/>
  <sheetViews>
    <sheetView workbookViewId="0">
      <selection activeCell="L12" sqref="L12"/>
    </sheetView>
  </sheetViews>
  <sheetFormatPr defaultRowHeight="12.75" x14ac:dyDescent="0.2"/>
  <cols>
    <col min="1" max="1" width="8.7109375" customWidth="1"/>
    <col min="2" max="2" width="22" customWidth="1"/>
    <col min="4" max="4" width="10.7109375" customWidth="1"/>
    <col min="5" max="5" width="11.140625" customWidth="1"/>
    <col min="6" max="6" width="9.85546875" customWidth="1"/>
  </cols>
  <sheetData>
    <row r="11" spans="1:7" ht="19.5" thickBot="1" x14ac:dyDescent="0.4">
      <c r="D11" s="168" t="s">
        <v>152</v>
      </c>
      <c r="E11" s="169" t="s">
        <v>153</v>
      </c>
      <c r="F11" s="170" t="s">
        <v>154</v>
      </c>
      <c r="G11" s="171" t="s">
        <v>151</v>
      </c>
    </row>
    <row r="12" spans="1:7" ht="25.5" x14ac:dyDescent="0.2">
      <c r="A12" s="33" t="s">
        <v>70</v>
      </c>
      <c r="B12" s="41"/>
      <c r="C12" s="41"/>
      <c r="D12" s="130" t="s">
        <v>20</v>
      </c>
      <c r="E12" s="166" t="s">
        <v>6</v>
      </c>
      <c r="F12" s="155" t="s">
        <v>21</v>
      </c>
      <c r="G12" s="121" t="s">
        <v>22</v>
      </c>
    </row>
    <row r="13" spans="1:7" x14ac:dyDescent="0.2">
      <c r="A13" s="33"/>
      <c r="B13" s="2" t="s">
        <v>27</v>
      </c>
      <c r="D13" s="131">
        <v>-36.764925282007155</v>
      </c>
      <c r="E13" s="2">
        <v>7.0109257716090667</v>
      </c>
      <c r="F13" s="156">
        <v>-5.2439473016370695</v>
      </c>
      <c r="G13" s="42">
        <v>8.0289293444365341E-5</v>
      </c>
    </row>
    <row r="14" spans="1:7" x14ac:dyDescent="0.2">
      <c r="A14" s="33"/>
      <c r="B14" s="2" t="s">
        <v>126</v>
      </c>
      <c r="D14" s="131">
        <v>7.6293693685117322E-4</v>
      </c>
      <c r="E14" s="2">
        <v>6.3630118298700546E-4</v>
      </c>
      <c r="F14" s="156">
        <v>1.1990185736724521</v>
      </c>
      <c r="G14" s="42">
        <v>0.24797759057666688</v>
      </c>
    </row>
    <row r="15" spans="1:7" x14ac:dyDescent="0.2">
      <c r="A15" s="33"/>
      <c r="B15" s="2" t="s">
        <v>127</v>
      </c>
      <c r="D15" s="131">
        <v>1.1921742108294839</v>
      </c>
      <c r="E15" s="2">
        <v>0.56165390948527039</v>
      </c>
      <c r="F15" s="156">
        <v>2.1226135716246612</v>
      </c>
      <c r="G15" s="42">
        <v>4.9741172827976819E-2</v>
      </c>
    </row>
    <row r="16" spans="1:7" ht="13.5" thickBot="1" x14ac:dyDescent="0.25">
      <c r="A16" s="33"/>
      <c r="B16" s="3" t="s">
        <v>128</v>
      </c>
      <c r="C16" s="112"/>
      <c r="D16" s="132">
        <v>4.7198213718733957</v>
      </c>
      <c r="E16" s="3">
        <v>1.5304754670736964</v>
      </c>
      <c r="F16" s="157">
        <v>3.0838922108943048</v>
      </c>
      <c r="G16" s="43">
        <v>7.1158994202425033E-3</v>
      </c>
    </row>
    <row r="17" spans="1:7" x14ac:dyDescent="0.2">
      <c r="A17" s="33"/>
      <c r="D17" s="133"/>
      <c r="F17" s="158"/>
      <c r="G17" s="122"/>
    </row>
    <row r="18" spans="1:7" x14ac:dyDescent="0.2">
      <c r="A18" s="33" t="s">
        <v>144</v>
      </c>
      <c r="B18" t="s">
        <v>129</v>
      </c>
      <c r="D18" s="133"/>
      <c r="F18" s="158"/>
      <c r="G18" s="122"/>
    </row>
    <row r="19" spans="1:7" x14ac:dyDescent="0.2">
      <c r="A19" s="33"/>
      <c r="B19" t="s">
        <v>137</v>
      </c>
      <c r="C19" t="s">
        <v>138</v>
      </c>
      <c r="D19" s="129" t="s">
        <v>139</v>
      </c>
      <c r="E19" s="127" t="s">
        <v>140</v>
      </c>
      <c r="F19" s="165" t="s">
        <v>141</v>
      </c>
      <c r="G19" s="120" t="s">
        <v>142</v>
      </c>
    </row>
    <row r="20" spans="1:7" x14ac:dyDescent="0.2">
      <c r="A20" s="33"/>
      <c r="B20" t="s">
        <v>27</v>
      </c>
      <c r="D20" s="133">
        <v>-36.76493</v>
      </c>
      <c r="E20" s="33">
        <v>7.0109260000000004</v>
      </c>
      <c r="F20" s="165">
        <v>-5.24</v>
      </c>
      <c r="G20" s="120" t="s">
        <v>143</v>
      </c>
    </row>
    <row r="21" spans="1:7" x14ac:dyDescent="0.2">
      <c r="A21" s="33"/>
      <c r="B21" t="s">
        <v>126</v>
      </c>
      <c r="D21" s="133">
        <v>7.6289999999999995E-4</v>
      </c>
      <c r="E21" s="33">
        <v>6.3599999999999996E-4</v>
      </c>
      <c r="F21" s="165">
        <v>1.2</v>
      </c>
      <c r="G21" s="120">
        <v>0.248</v>
      </c>
    </row>
    <row r="22" spans="1:7" x14ac:dyDescent="0.2">
      <c r="A22" s="33"/>
      <c r="B22" t="s">
        <v>127</v>
      </c>
      <c r="D22" s="133">
        <v>1.1921742</v>
      </c>
      <c r="E22" s="33">
        <v>0.56165399999999999</v>
      </c>
      <c r="F22" s="165">
        <v>2.12</v>
      </c>
      <c r="G22" s="120">
        <v>4.9700000000000001E-2</v>
      </c>
    </row>
    <row r="23" spans="1:7" x14ac:dyDescent="0.2">
      <c r="A23" s="33"/>
      <c r="B23" s="101" t="s">
        <v>128</v>
      </c>
      <c r="D23" s="133">
        <v>4.7198213999999998</v>
      </c>
      <c r="E23" s="33">
        <v>1.530475</v>
      </c>
      <c r="F23" s="165">
        <v>3.08</v>
      </c>
      <c r="G23" s="120">
        <v>7.1000000000000004E-3</v>
      </c>
    </row>
    <row r="24" spans="1:7" x14ac:dyDescent="0.2">
      <c r="A24" s="33"/>
      <c r="D24" s="133"/>
      <c r="E24" s="33"/>
      <c r="F24" s="158"/>
      <c r="G24" s="122"/>
    </row>
    <row r="25" spans="1:7" ht="12.75" customHeight="1" x14ac:dyDescent="0.2">
      <c r="A25" s="33" t="s">
        <v>136</v>
      </c>
      <c r="B25" s="107"/>
      <c r="C25" s="108"/>
      <c r="D25" s="134"/>
      <c r="E25" s="146"/>
      <c r="F25" s="159"/>
      <c r="G25" s="123"/>
    </row>
    <row r="26" spans="1:7" ht="25.5" x14ac:dyDescent="0.2">
      <c r="A26" s="33"/>
      <c r="B26" s="102" t="s">
        <v>130</v>
      </c>
      <c r="C26" s="115" t="s">
        <v>131</v>
      </c>
      <c r="D26" s="135" t="s">
        <v>132</v>
      </c>
      <c r="E26" s="147" t="s">
        <v>133</v>
      </c>
      <c r="F26" s="160" t="s">
        <v>134</v>
      </c>
      <c r="G26" s="118" t="s">
        <v>135</v>
      </c>
    </row>
    <row r="27" spans="1:7" x14ac:dyDescent="0.2">
      <c r="A27" s="33"/>
      <c r="B27" s="103" t="s">
        <v>27</v>
      </c>
      <c r="C27" s="116">
        <v>1</v>
      </c>
      <c r="D27" s="136">
        <v>-36.764925282006864</v>
      </c>
      <c r="E27" s="148">
        <v>7.0109257716090383</v>
      </c>
      <c r="F27" s="161">
        <v>-5.243947301637049</v>
      </c>
      <c r="G27" s="119">
        <v>8.028929344726573E-5</v>
      </c>
    </row>
    <row r="28" spans="1:7" x14ac:dyDescent="0.2">
      <c r="A28" s="33"/>
      <c r="B28" s="103" t="s">
        <v>126</v>
      </c>
      <c r="C28" s="116">
        <v>1</v>
      </c>
      <c r="D28" s="136">
        <v>7.629369368511627E-4</v>
      </c>
      <c r="E28" s="148">
        <v>6.3630118298700601E-4</v>
      </c>
      <c r="F28" s="161">
        <v>1.1990185736724346</v>
      </c>
      <c r="G28" s="119">
        <v>0.24797759057667235</v>
      </c>
    </row>
    <row r="29" spans="1:7" x14ac:dyDescent="0.2">
      <c r="A29" s="33"/>
      <c r="B29" s="103" t="s">
        <v>127</v>
      </c>
      <c r="C29" s="116">
        <v>1</v>
      </c>
      <c r="D29" s="136">
        <v>1.1921742108294677</v>
      </c>
      <c r="E29" s="148">
        <v>0.5616539094852645</v>
      </c>
      <c r="F29" s="161">
        <v>2.1226135716246546</v>
      </c>
      <c r="G29" s="119">
        <v>4.9741172881131626E-2</v>
      </c>
    </row>
    <row r="30" spans="1:7" x14ac:dyDescent="0.2">
      <c r="A30" s="33"/>
      <c r="B30" s="103" t="s">
        <v>128</v>
      </c>
      <c r="C30" s="116">
        <v>1</v>
      </c>
      <c r="D30" s="136">
        <v>4.7198213718734019</v>
      </c>
      <c r="E30" s="148">
        <v>1.5304754670736862</v>
      </c>
      <c r="F30" s="161">
        <v>3.0838922108943296</v>
      </c>
      <c r="G30" s="119">
        <v>7.1158994214462487E-3</v>
      </c>
    </row>
    <row r="31" spans="1:7" x14ac:dyDescent="0.2">
      <c r="A31" s="33"/>
      <c r="F31" s="158"/>
    </row>
    <row r="32" spans="1:7" ht="13.5" customHeight="1" thickBot="1" x14ac:dyDescent="0.25">
      <c r="A32" s="33" t="s">
        <v>150</v>
      </c>
      <c r="C32" s="213" t="s">
        <v>149</v>
      </c>
      <c r="D32" s="213"/>
      <c r="E32" s="213"/>
      <c r="F32" s="154"/>
      <c r="G32" s="153"/>
    </row>
    <row r="33" spans="1:7" ht="24.75" customHeight="1" thickTop="1" x14ac:dyDescent="0.2">
      <c r="A33" s="214" t="s">
        <v>35</v>
      </c>
      <c r="B33" s="215"/>
      <c r="C33" s="218" t="s">
        <v>36</v>
      </c>
      <c r="D33" s="219"/>
      <c r="E33" s="167" t="s">
        <v>145</v>
      </c>
      <c r="F33" s="220" t="s">
        <v>37</v>
      </c>
      <c r="G33" s="222" t="s">
        <v>38</v>
      </c>
    </row>
    <row r="34" spans="1:7" ht="13.5" thickBot="1" x14ac:dyDescent="0.25">
      <c r="A34" s="216"/>
      <c r="B34" s="217"/>
      <c r="C34" s="137" t="s">
        <v>40</v>
      </c>
      <c r="D34" s="149" t="s">
        <v>41</v>
      </c>
      <c r="E34" s="142" t="s">
        <v>146</v>
      </c>
      <c r="F34" s="221"/>
      <c r="G34" s="223"/>
    </row>
    <row r="35" spans="1:7" ht="13.5" thickTop="1" x14ac:dyDescent="0.2">
      <c r="A35" s="209" t="s">
        <v>147</v>
      </c>
      <c r="B35" s="109" t="s">
        <v>44</v>
      </c>
      <c r="C35" s="138">
        <v>-36.764925282007141</v>
      </c>
      <c r="D35" s="150">
        <v>7.010925771609064</v>
      </c>
      <c r="E35" s="143"/>
      <c r="F35" s="162">
        <v>-5.2439473016370695</v>
      </c>
      <c r="G35" s="124">
        <v>8.0289293444365124E-5</v>
      </c>
    </row>
    <row r="36" spans="1:7" x14ac:dyDescent="0.2">
      <c r="A36" s="210"/>
      <c r="B36" s="110" t="s">
        <v>126</v>
      </c>
      <c r="C36" s="139">
        <v>7.62936936851173E-4</v>
      </c>
      <c r="D36" s="151">
        <v>6.3630118298700557E-4</v>
      </c>
      <c r="E36" s="144">
        <v>0.13154357740083722</v>
      </c>
      <c r="F36" s="163">
        <v>1.1990185736724515</v>
      </c>
      <c r="G36" s="125">
        <v>0.24797759057666366</v>
      </c>
    </row>
    <row r="37" spans="1:7" x14ac:dyDescent="0.2">
      <c r="A37" s="210"/>
      <c r="B37" s="110" t="s">
        <v>127</v>
      </c>
      <c r="C37" s="140">
        <v>1.1921742108294837</v>
      </c>
      <c r="D37" s="151">
        <v>0.56165390948527016</v>
      </c>
      <c r="E37" s="144">
        <v>0.3911721674181281</v>
      </c>
      <c r="F37" s="163">
        <v>2.1226135716246617</v>
      </c>
      <c r="G37" s="125">
        <v>4.9741172827976389E-2</v>
      </c>
    </row>
    <row r="38" spans="1:7" ht="13.5" thickBot="1" x14ac:dyDescent="0.25">
      <c r="A38" s="211"/>
      <c r="B38" s="111" t="s">
        <v>128</v>
      </c>
      <c r="C38" s="141">
        <v>4.7198213718733948</v>
      </c>
      <c r="D38" s="152">
        <v>1.5304754670736962</v>
      </c>
      <c r="E38" s="145">
        <v>0.57657544943548467</v>
      </c>
      <c r="F38" s="164">
        <v>3.0838922108943048</v>
      </c>
      <c r="G38" s="126">
        <v>7.1158994202424695E-3</v>
      </c>
    </row>
    <row r="39" spans="1:7" ht="13.5" thickTop="1" x14ac:dyDescent="0.2">
      <c r="A39" s="212" t="s">
        <v>148</v>
      </c>
      <c r="B39" s="212"/>
      <c r="C39" s="212"/>
      <c r="D39" s="212"/>
      <c r="E39" s="212"/>
      <c r="F39" s="212"/>
      <c r="G39" s="212"/>
    </row>
  </sheetData>
  <mergeCells count="7">
    <mergeCell ref="A35:A38"/>
    <mergeCell ref="A39:G39"/>
    <mergeCell ref="C32:E32"/>
    <mergeCell ref="A33:B34"/>
    <mergeCell ref="C33:D33"/>
    <mergeCell ref="F33:F34"/>
    <mergeCell ref="G33:G34"/>
  </mergeCells>
  <phoneticPr fontId="22" type="noConversion"/>
  <printOptions gridLines="1" gridLinesSet="0"/>
  <pageMargins left="0.75" right="0.75" top="1" bottom="1" header="0.5" footer="0.5"/>
  <pageSetup orientation="portrait" horizontalDpi="120" verticalDpi="144" copies="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1</vt:lpstr>
      <vt:lpstr>Line</vt:lpstr>
      <vt:lpstr>SS</vt:lpstr>
      <vt:lpstr>MSE</vt:lpstr>
      <vt:lpstr>R-Square</vt:lpstr>
      <vt:lpstr>R-Square Adj.</vt:lpstr>
      <vt:lpstr>Assumptions &amp; OLS Properties</vt:lpstr>
      <vt:lpstr>Mult. Reg. ch 8</vt:lpstr>
      <vt:lpstr>t-test</vt:lpstr>
      <vt:lpstr>1 Coef.</vt:lpstr>
      <vt:lpstr>ANOVA ch7</vt:lpstr>
      <vt:lpstr>ANOVA Output</vt:lpstr>
      <vt:lpstr>Formulas</vt:lpstr>
      <vt:lpstr>Correlation  ch6</vt:lpstr>
      <vt:lpstr>Estimation 1</vt:lpstr>
      <vt:lpstr>Estimation 2</vt:lpstr>
      <vt:lpstr>Confidence Intervals</vt:lpstr>
      <vt:lpstr>CI example 1</vt:lpstr>
      <vt:lpstr>CI transform ex</vt:lpstr>
      <vt:lpstr>Assumptions</vt:lpstr>
      <vt:lpstr>Residual analysis</vt:lpstr>
      <vt:lpstr>JMP output columns</vt:lpstr>
      <vt:lpstr>avg</vt:lpstr>
      <vt:lpstr>Int</vt:lpstr>
      <vt:lpstr>MSE</vt:lpstr>
      <vt:lpstr>n</vt:lpstr>
      <vt:lpstr>Slope</vt:lpstr>
      <vt:lpstr>ssx</vt:lpstr>
      <vt:lpstr>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2000-03-02T16:06:55Z</dcterms:created>
  <dcterms:modified xsi:type="dcterms:W3CDTF">2014-10-18T03:01:52Z</dcterms:modified>
</cp:coreProperties>
</file>